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</externalReferences>
  <definedNames>
    <definedName name="_xlnm.Print_Area" localSheetId="0">'Part-I'!$A$1:$T$34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<sst xmlns="http://schemas.openxmlformats.org/spreadsheetml/2006/main" count="372" uniqueCount="132">
  <si>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</si>
  <si>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</si>
  <si>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</si>
  <si>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</si>
  <si>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</si>
  <si>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</si>
  <si>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</si>
  <si>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</si>
  <si>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</si>
  <si>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</si>
  <si>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</si>
  <si>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</si>
  <si>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</si>
  <si>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</si>
  <si>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</si>
  <si>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</si>
  <si>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</si>
  <si>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</si>
  <si>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</si>
  <si>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</si>
  <si>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</si>
  <si>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</si>
  <si>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</si>
  <si>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</si>
  <si>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</si>
  <si>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</si>
  <si>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</si>
  <si>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</si>
  <si>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</si>
  <si>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</si>
  <si>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</si>
  <si>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</si>
  <si>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</si>
  <si>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</si>
  <si>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</si>
  <si>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</si>
  <si>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</si>
  <si>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</si>
  <si>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</si>
  <si>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</si>
  <si>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</si>
  <si>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</si>
  <si>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Actual O.B. as on 01.04.08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</si>
  <si>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</si>
  <si>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</si>
  <si>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</si>
  <si>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</si>
  <si>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</si>
  <si>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</si>
  <si>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</si>
  <si>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</si>
  <si>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</si>
  <si>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</si>
  <si>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</si>
  <si>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</si>
  <si>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</si>
  <si>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</si>
  <si>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</si>
  <si>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</si>
  <si>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</si>
  <si>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</si>
  <si>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</si>
  <si>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</si>
  <si>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</si>
  <si>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</si>
  <si>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</si>
  <si>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</si>
  <si>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</si>
  <si>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</si>
  <si>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</si>
  <si>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</si>
  <si>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</si>
  <si>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</si>
  <si>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</si>
  <si>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</si>
  <si>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</si>
  <si>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</si>
  <si>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</si>
  <si>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</si>
  <si>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</si>
  <si>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</si>
  <si>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</si>
  <si>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</si>
  <si>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</si>
  <si>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</si>
  <si>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</si>
  <si>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</si>
  <si>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</si>
  <si>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</si>
  <si>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</si>
  <si>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</si>
  <si>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</si>
  <si>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</si>
  <si>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</si>
  <si>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</si>
  <si>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</si>
  <si>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</si>
  <si>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</si>
  <si>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</si>
  <si>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</si>
  <si>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</si>
  <si>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</si>
  <si>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</si>
  <si>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</si>
  <si>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</si>
  <si>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</si>
  <si>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</si>
  <si>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</si>
  <si>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</si>
  <si>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</si>
  <si>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</si>
  <si>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</si>
  <si>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</si>
  <si>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</si>
  <si>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</si>
  <si>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</si>
  <si>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</si>
  <si>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</si>
  <si>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Addl. District Programme Coordinator</t>
  </si>
  <si>
    <t>N.R.E.G.S., Jalpaiguri</t>
  </si>
  <si>
    <t>&amp;</t>
  </si>
  <si>
    <t>Addl. Executive Officer</t>
  </si>
  <si>
    <t>Jalpaiguri Zilla Parishad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</si>
  <si>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</si>
  <si>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</si>
  <si>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</si>
  <si>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>Financial Performance Under NREGA During the year 2009-10 Up to the Month of July' 09</t>
  </si>
  <si>
    <t>Employment Generation Report for the month of July' 2009</t>
  </si>
  <si>
    <t>Physical Performance Under NREGA During the year 2009-10 Up to the Month of July' 09</t>
  </si>
  <si>
    <t>Transparency Report Under NREGA During the year 2009-10 Up to the Month of July' 09</t>
  </si>
  <si>
    <t>FORMAT FOR MONTHLY PROGRESS REPORT - V-A (Capacity Building - Personnel Report for the Month of July' 2009)</t>
  </si>
  <si>
    <t>FORMAT FOR MONTHLY PROGRESS REPORT - V-B (Capacity Building - Training Report for the Month of July' 2009)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</si>
</sst>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</numFmts>
  <fonts count="108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b/>
      <sz val="12"/>
      <color indexed="8"/>
      <name val="Palatino Linotype"/>
      <family val="1"/>
    </font>
    <font>
      <b/>
      <sz val="12"/>
      <color indexed="8"/>
      <name val="CG Omega"/>
      <family val="2"/>
    </font>
    <font>
      <sz val="10"/>
      <color indexed="8"/>
      <name val="CG Omega"/>
      <family val="2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>
      <alignment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177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4" fillId="0" borderId="0" xfId="0" applyFont="1" applyAlignment="1">
      <alignment/>
    </xf>
    <xf numFmtId="0" fontId="75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/>
      <protection/>
    </xf>
    <xf numFmtId="0" fontId="80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81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2" fillId="0" borderId="0" xfId="61" applyFont="1">
      <alignment/>
      <protection/>
    </xf>
    <xf numFmtId="0" fontId="83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176" fontId="12" fillId="0" borderId="0" xfId="61" applyNumberFormat="1" applyFont="1" applyAlignment="1">
      <alignment horizontal="center"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176" fontId="12" fillId="0" borderId="0" xfId="61" applyNumberFormat="1" applyFont="1" applyBorder="1" applyAlignment="1">
      <alignment horizontal="center"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0" fontId="86" fillId="0" borderId="0" xfId="61" applyFont="1" applyAlignment="1">
      <alignment/>
      <protection/>
    </xf>
    <xf numFmtId="176" fontId="8" fillId="0" borderId="0" xfId="61" applyNumberFormat="1" applyFont="1" applyAlignme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176" fontId="8" fillId="0" borderId="0" xfId="61" applyNumberFormat="1" applyFont="1">
      <alignment/>
      <protection/>
    </xf>
    <xf numFmtId="0" fontId="8" fillId="0" borderId="0" xfId="61" applyFont="1" applyAlignment="1">
      <alignment/>
      <protection/>
    </xf>
    <xf numFmtId="0" fontId="15" fillId="0" borderId="0" xfId="61" applyFont="1" applyAlignment="1">
      <alignment horizontal="center"/>
      <protection/>
    </xf>
    <xf numFmtId="0" fontId="87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8" fillId="0" borderId="0" xfId="61" applyNumberFormat="1" applyFont="1" applyAlignment="1">
      <alignment/>
      <protection/>
    </xf>
    <xf numFmtId="1" fontId="87" fillId="0" borderId="0" xfId="61" applyNumberFormat="1" applyFont="1" applyAlignme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8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9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90" fillId="0" borderId="10" xfId="60" applyFont="1" applyBorder="1" applyAlignment="1">
      <alignment horizontal="center" vertical="center"/>
      <protection/>
    </xf>
    <xf numFmtId="0" fontId="91" fillId="7" borderId="10" xfId="60" applyFont="1" applyFill="1" applyBorder="1" applyAlignment="1">
      <alignment horizontal="center" vertical="center"/>
      <protection/>
    </xf>
    <xf numFmtId="0" fontId="91" fillId="25" borderId="10" xfId="60" applyFont="1" applyFill="1" applyBorder="1" applyAlignment="1">
      <alignment horizontal="center" vertical="center"/>
      <protection/>
    </xf>
    <xf numFmtId="0" fontId="91" fillId="0" borderId="10" xfId="60" applyFont="1" applyFill="1" applyBorder="1" applyAlignment="1">
      <alignment horizontal="center" vertical="center"/>
      <protection/>
    </xf>
    <xf numFmtId="0" fontId="91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92" fillId="0" borderId="10" xfId="60" applyFont="1" applyBorder="1" applyAlignment="1">
      <alignment horizontal="center" vertical="center" wrapText="1"/>
      <protection/>
    </xf>
    <xf numFmtId="0" fontId="93" fillId="4" borderId="10" xfId="60" applyFont="1" applyFill="1" applyBorder="1" applyAlignment="1">
      <alignment horizontal="center" vertical="center" textRotation="90" wrapText="1"/>
      <protection/>
    </xf>
    <xf numFmtId="0" fontId="93" fillId="0" borderId="10" xfId="60" applyFont="1" applyBorder="1" applyAlignment="1">
      <alignment horizontal="center" vertical="center" textRotation="90" wrapText="1"/>
      <protection/>
    </xf>
    <xf numFmtId="0" fontId="93" fillId="24" borderId="10" xfId="60" applyFont="1" applyFill="1" applyBorder="1" applyAlignment="1">
      <alignment horizontal="center" vertical="center" textRotation="90" wrapText="1"/>
      <protection/>
    </xf>
    <xf numFmtId="0" fontId="93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91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4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5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0" fontId="96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left" vertical="center"/>
    </xf>
    <xf numFmtId="0" fontId="97" fillId="0" borderId="10" xfId="0" applyFont="1" applyFill="1" applyBorder="1" applyAlignment="1">
      <alignment horizontal="right" vertical="center"/>
    </xf>
    <xf numFmtId="177" fontId="79" fillId="0" borderId="10" xfId="62" applyNumberFormat="1" applyFont="1" applyFill="1" applyBorder="1" applyAlignment="1">
      <alignment horizontal="right" vertical="center" wrapText="1"/>
      <protection/>
    </xf>
    <xf numFmtId="2" fontId="95" fillId="0" borderId="10" xfId="57" applyNumberFormat="1" applyFont="1" applyBorder="1" applyAlignment="1">
      <alignment horizontal="right" wrapText="1"/>
      <protection/>
    </xf>
    <xf numFmtId="176" fontId="99" fillId="0" borderId="10" xfId="57" applyNumberFormat="1" applyFont="1" applyBorder="1" applyAlignment="1">
      <alignment horizontal="right" wrapText="1"/>
      <protection/>
    </xf>
    <xf numFmtId="0" fontId="100" fillId="0" borderId="10" xfId="57" applyFont="1" applyBorder="1">
      <alignment/>
      <protection/>
    </xf>
    <xf numFmtId="0" fontId="100" fillId="0" borderId="0" xfId="57" applyFont="1">
      <alignment/>
      <protection/>
    </xf>
    <xf numFmtId="2" fontId="95" fillId="0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0" fontId="99" fillId="0" borderId="10" xfId="57" applyFont="1" applyBorder="1" applyAlignment="1">
      <alignment horizontal="center" vertical="center"/>
      <protection/>
    </xf>
    <xf numFmtId="0" fontId="99" fillId="0" borderId="10" xfId="57" applyFont="1" applyBorder="1" applyAlignment="1">
      <alignment horizontal="left" vertical="center"/>
      <protection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77" fontId="12" fillId="0" borderId="0" xfId="61" applyNumberFormat="1" applyFont="1" applyAlignment="1">
      <alignment horizontal="center" vertical="center" textRotation="90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102" fillId="0" borderId="10" xfId="57" applyFont="1" applyFill="1" applyBorder="1" applyAlignment="1">
      <alignment horizontal="center" vertical="center" wrapText="1"/>
      <protection/>
    </xf>
    <xf numFmtId="0" fontId="103" fillId="0" borderId="10" xfId="57" applyFont="1" applyFill="1" applyBorder="1" applyAlignment="1">
      <alignment horizontal="center" vertical="center" wrapText="1"/>
      <protection/>
    </xf>
    <xf numFmtId="176" fontId="15" fillId="0" borderId="0" xfId="57" applyNumberFormat="1" applyFont="1" applyFill="1" applyBorder="1" applyAlignment="1">
      <alignment horizontal="right" wrapText="1"/>
      <protection/>
    </xf>
    <xf numFmtId="0" fontId="13" fillId="0" borderId="0" xfId="57" applyFont="1" applyAlignment="1">
      <alignment wrapText="1"/>
      <protection/>
    </xf>
    <xf numFmtId="0" fontId="97" fillId="0" borderId="10" xfId="0" applyFont="1" applyFill="1" applyBorder="1" applyAlignment="1">
      <alignment horizontal="right" vertical="center" wrapText="1"/>
    </xf>
    <xf numFmtId="0" fontId="96" fillId="0" borderId="10" xfId="0" applyFont="1" applyFill="1" applyBorder="1" applyAlignment="1">
      <alignment vertical="center" wrapText="1"/>
    </xf>
    <xf numFmtId="0" fontId="97" fillId="0" borderId="10" xfId="0" applyFont="1" applyFill="1" applyBorder="1" applyAlignment="1">
      <alignment vertical="center" wrapText="1"/>
    </xf>
    <xf numFmtId="1" fontId="97" fillId="0" borderId="10" xfId="0" applyNumberFormat="1" applyFont="1" applyFill="1" applyBorder="1" applyAlignment="1">
      <alignment vertical="center" wrapText="1"/>
    </xf>
    <xf numFmtId="177" fontId="97" fillId="0" borderId="10" xfId="0" applyNumberFormat="1" applyFont="1" applyFill="1" applyBorder="1" applyAlignment="1">
      <alignment horizontal="right" vertical="center" wrapText="1"/>
    </xf>
    <xf numFmtId="177" fontId="96" fillId="0" borderId="10" xfId="0" applyNumberFormat="1" applyFont="1" applyFill="1" applyBorder="1" applyAlignment="1">
      <alignment horizontal="right" vertical="center" wrapText="1"/>
    </xf>
    <xf numFmtId="177" fontId="97" fillId="0" borderId="10" xfId="0" applyNumberFormat="1" applyFont="1" applyFill="1" applyBorder="1" applyAlignment="1">
      <alignment vertical="center" wrapText="1"/>
    </xf>
    <xf numFmtId="1" fontId="77" fillId="0" borderId="10" xfId="0" applyNumberFormat="1" applyFont="1" applyFill="1" applyBorder="1" applyAlignment="1">
      <alignment vertical="center" wrapText="1"/>
    </xf>
    <xf numFmtId="9" fontId="78" fillId="0" borderId="10" xfId="65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98" fillId="0" borderId="10" xfId="0" applyFont="1" applyFill="1" applyBorder="1" applyAlignment="1">
      <alignment vertical="center" wrapText="1"/>
    </xf>
    <xf numFmtId="177" fontId="98" fillId="0" borderId="10" xfId="0" applyNumberFormat="1" applyFont="1" applyFill="1" applyBorder="1" applyAlignment="1">
      <alignment vertical="center" wrapText="1"/>
    </xf>
    <xf numFmtId="1" fontId="98" fillId="0" borderId="10" xfId="0" applyNumberFormat="1" applyFont="1" applyFill="1" applyBorder="1" applyAlignment="1">
      <alignment vertical="center" wrapText="1"/>
    </xf>
    <xf numFmtId="1" fontId="72" fillId="11" borderId="10" xfId="0" applyNumberFormat="1" applyFont="1" applyFill="1" applyBorder="1" applyAlignment="1">
      <alignment vertical="center" wrapText="1"/>
    </xf>
    <xf numFmtId="9" fontId="71" fillId="0" borderId="10" xfId="65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04" fillId="0" borderId="12" xfId="57" applyFont="1" applyBorder="1" applyAlignment="1">
      <alignment vertical="center" wrapText="1"/>
      <protection/>
    </xf>
    <xf numFmtId="0" fontId="105" fillId="0" borderId="12" xfId="57" applyFont="1" applyBorder="1" applyAlignment="1">
      <alignment vertical="center" wrapText="1"/>
      <protection/>
    </xf>
    <xf numFmtId="0" fontId="105" fillId="0" borderId="0" xfId="57" applyFont="1" applyAlignment="1">
      <alignment vertical="center" wrapText="1"/>
      <protection/>
    </xf>
    <xf numFmtId="1" fontId="1" fillId="0" borderId="0" xfId="0" applyNumberFormat="1" applyFont="1" applyAlignment="1">
      <alignment horizontal="right" wrapText="1"/>
    </xf>
    <xf numFmtId="0" fontId="28" fillId="0" borderId="10" xfId="57" applyFont="1" applyBorder="1" applyAlignment="1">
      <alignment vertical="center"/>
      <protection/>
    </xf>
    <xf numFmtId="0" fontId="28" fillId="0" borderId="10" xfId="57" applyFont="1" applyFill="1" applyBorder="1" applyAlignment="1">
      <alignment vertical="center"/>
      <protection/>
    </xf>
    <xf numFmtId="0" fontId="28" fillId="0" borderId="10" xfId="0" applyFont="1" applyBorder="1" applyAlignment="1">
      <alignment vertical="center"/>
    </xf>
    <xf numFmtId="9" fontId="91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107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0" fontId="76" fillId="0" borderId="14" xfId="0" applyFont="1" applyBorder="1" applyAlignment="1">
      <alignment horizontal="center" vertical="center" wrapText="1"/>
    </xf>
    <xf numFmtId="0" fontId="16" fillId="0" borderId="15" xfId="57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3" fillId="11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16" fillId="0" borderId="22" xfId="57" applyFont="1" applyFill="1" applyBorder="1" applyAlignment="1">
      <alignment horizontal="center" vertical="center" wrapText="1"/>
      <protection/>
    </xf>
    <xf numFmtId="0" fontId="16" fillId="0" borderId="14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01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9" fillId="0" borderId="15" xfId="57" applyFont="1" applyFill="1" applyBorder="1" applyAlignment="1">
      <alignment horizontal="center" vertical="center" wrapText="1"/>
      <protection/>
    </xf>
    <xf numFmtId="0" fontId="19" fillId="0" borderId="14" xfId="57" applyFont="1" applyFill="1" applyBorder="1" applyAlignment="1">
      <alignment horizontal="center" vertical="center" wrapText="1"/>
      <protection/>
    </xf>
    <xf numFmtId="0" fontId="16" fillId="0" borderId="23" xfId="57" applyFont="1" applyFill="1" applyBorder="1" applyAlignment="1">
      <alignment horizontal="center" vertical="center" wrapText="1"/>
      <protection/>
    </xf>
    <xf numFmtId="0" fontId="16" fillId="0" borderId="24" xfId="57" applyFont="1" applyFill="1" applyBorder="1" applyAlignment="1">
      <alignment horizontal="center" vertical="center" wrapText="1"/>
      <protection/>
    </xf>
    <xf numFmtId="2" fontId="15" fillId="0" borderId="25" xfId="57" applyNumberFormat="1" applyFont="1" applyBorder="1" applyAlignment="1">
      <alignment horizontal="right" wrapText="1"/>
      <protection/>
    </xf>
    <xf numFmtId="2" fontId="15" fillId="0" borderId="26" xfId="57" applyNumberFormat="1" applyFont="1" applyBorder="1" applyAlignment="1">
      <alignment horizontal="right" wrapText="1"/>
      <protection/>
    </xf>
    <xf numFmtId="2" fontId="13" fillId="7" borderId="25" xfId="57" applyNumberFormat="1" applyFont="1" applyFill="1" applyBorder="1" applyAlignment="1">
      <alignment horizontal="right" wrapText="1"/>
      <protection/>
    </xf>
    <xf numFmtId="2" fontId="13" fillId="7" borderId="26" xfId="57" applyNumberFormat="1" applyFont="1" applyFill="1" applyBorder="1" applyAlignment="1">
      <alignment horizontal="right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25" xfId="61" applyFont="1" applyBorder="1" applyAlignment="1">
      <alignment horizontal="center"/>
      <protection/>
    </xf>
    <xf numFmtId="0" fontId="27" fillId="0" borderId="26" xfId="61" applyFont="1" applyBorder="1" applyAlignment="1">
      <alignment horizontal="center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84" fillId="0" borderId="0" xfId="61" applyFont="1" applyFill="1" applyBorder="1" applyAlignment="1">
      <alignment horizontal="center"/>
      <protection/>
    </xf>
    <xf numFmtId="0" fontId="84" fillId="0" borderId="0" xfId="61" applyFont="1" applyBorder="1" applyAlignment="1">
      <alignment horizontal="center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22" xfId="61" applyFont="1" applyFill="1" applyBorder="1" applyAlignment="1">
      <alignment horizontal="center" vertical="center" wrapText="1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16" fillId="0" borderId="23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84" fillId="0" borderId="21" xfId="61" applyFont="1" applyBorder="1" applyAlignment="1">
      <alignment horizontal="center"/>
      <protection/>
    </xf>
    <xf numFmtId="0" fontId="20" fillId="0" borderId="25" xfId="61" applyFont="1" applyBorder="1" applyAlignment="1">
      <alignment horizontal="center" vertical="center" wrapText="1"/>
      <protection/>
    </xf>
    <xf numFmtId="0" fontId="20" fillId="0" borderId="27" xfId="61" applyFont="1" applyBorder="1" applyAlignment="1">
      <alignment horizontal="center" vertical="center" wrapText="1"/>
      <protection/>
    </xf>
    <xf numFmtId="0" fontId="20" fillId="0" borderId="26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25" xfId="60" applyFont="1" applyFill="1" applyBorder="1" applyAlignment="1">
      <alignment horizontal="center" vertical="center" wrapText="1"/>
      <protection/>
    </xf>
    <xf numFmtId="0" fontId="41" fillId="24" borderId="27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106" fillId="0" borderId="16" xfId="60" applyFont="1" applyBorder="1" applyAlignment="1">
      <alignment horizontal="center" vertical="center" wrapText="1"/>
      <protection/>
    </xf>
    <xf numFmtId="0" fontId="106" fillId="0" borderId="22" xfId="60" applyFont="1" applyBorder="1" applyAlignment="1">
      <alignment horizontal="center" vertical="center" wrapText="1"/>
      <protection/>
    </xf>
    <xf numFmtId="0" fontId="106" fillId="0" borderId="17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0" borderId="22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4" borderId="25" xfId="60" applyFont="1" applyFill="1" applyBorder="1" applyAlignment="1">
      <alignment horizontal="center" vertical="center" wrapText="1"/>
      <protection/>
    </xf>
    <xf numFmtId="0" fontId="40" fillId="4" borderId="26" xfId="60" applyFont="1" applyFill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25" xfId="60" applyFont="1" applyFill="1" applyBorder="1" applyAlignment="1">
      <alignment horizontal="center" vertical="center" wrapText="1"/>
      <protection/>
    </xf>
    <xf numFmtId="0" fontId="41" fillId="4" borderId="26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e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30">
          <cell r="P30">
            <v>2454.432925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70" zoomScaleNormal="70" zoomScaleSheetLayoutView="70" zoomScalePageLayoutView="0" workbookViewId="0" topLeftCell="A1">
      <selection activeCell="I19" sqref="I19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8.421875" style="1" customWidth="1"/>
    <col min="4" max="7" width="9.00390625" style="1" customWidth="1"/>
    <col min="8" max="8" width="9.57421875" style="1" customWidth="1"/>
    <col min="9" max="9" width="12.28125" style="1" customWidth="1"/>
    <col min="10" max="10" width="11.8515625" style="1" customWidth="1"/>
    <col min="11" max="11" width="10.140625" style="1" customWidth="1"/>
    <col min="12" max="12" width="11.28125" style="1" customWidth="1"/>
    <col min="13" max="13" width="7.8515625" style="1" customWidth="1"/>
    <col min="14" max="14" width="9.00390625" style="1" customWidth="1"/>
    <col min="15" max="15" width="7.7109375" style="1" customWidth="1"/>
    <col min="16" max="16" width="9.8515625" style="1" customWidth="1"/>
    <col min="17" max="17" width="9.421875" style="1" customWidth="1"/>
    <col min="18" max="18" width="9.28125" style="1" customWidth="1"/>
    <col min="19" max="19" width="8.7109375" style="1" customWidth="1"/>
    <col min="20" max="20" width="8.28125" style="1" customWidth="1"/>
    <col min="21" max="21" width="9.140625" style="1" customWidth="1"/>
    <col min="22" max="22" width="11.57421875" style="1" bestFit="1" customWidth="1"/>
    <col min="23" max="16384" width="9.140625" style="1" customWidth="1"/>
  </cols>
  <sheetData>
    <row r="1" spans="1:19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60"/>
      <c r="Q1" s="260"/>
      <c r="R1" s="260"/>
      <c r="S1" s="2"/>
    </row>
    <row r="2" spans="1:20" s="4" customFormat="1" ht="31.5" customHeight="1">
      <c r="A2" s="261" t="s">
        <v>37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18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0" s="4" customFormat="1" ht="17.25" customHeight="1">
      <c r="A4" s="262" t="s">
        <v>38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18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20" ht="18.75">
      <c r="A6" s="263" t="s">
        <v>127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</row>
    <row r="7" spans="1:20" ht="16.5">
      <c r="A7" s="30"/>
      <c r="S7" s="264" t="s">
        <v>21</v>
      </c>
      <c r="T7" s="264"/>
    </row>
    <row r="8" spans="1:20" s="168" customFormat="1" ht="16.5">
      <c r="A8" s="265">
        <v>1</v>
      </c>
      <c r="B8" s="265">
        <v>2</v>
      </c>
      <c r="C8" s="167"/>
      <c r="D8" s="265">
        <v>3</v>
      </c>
      <c r="E8" s="265"/>
      <c r="F8" s="265"/>
      <c r="G8" s="265"/>
      <c r="H8" s="252">
        <v>4</v>
      </c>
      <c r="I8" s="265">
        <v>5</v>
      </c>
      <c r="J8" s="265">
        <v>6</v>
      </c>
      <c r="K8" s="265">
        <v>7</v>
      </c>
      <c r="L8" s="265">
        <v>8</v>
      </c>
      <c r="M8" s="257">
        <v>9</v>
      </c>
      <c r="N8" s="258"/>
      <c r="O8" s="258"/>
      <c r="P8" s="258"/>
      <c r="Q8" s="259"/>
      <c r="R8" s="265">
        <v>10</v>
      </c>
      <c r="S8" s="265">
        <v>11</v>
      </c>
      <c r="T8" s="265">
        <v>12</v>
      </c>
    </row>
    <row r="9" spans="1:20" s="168" customFormat="1" ht="16.5">
      <c r="A9" s="265"/>
      <c r="B9" s="265"/>
      <c r="C9" s="167"/>
      <c r="D9" s="167" t="s">
        <v>16</v>
      </c>
      <c r="E9" s="167" t="s">
        <v>17</v>
      </c>
      <c r="F9" s="167" t="s">
        <v>18</v>
      </c>
      <c r="G9" s="167" t="s">
        <v>19</v>
      </c>
      <c r="H9" s="253"/>
      <c r="I9" s="265">
        <v>5</v>
      </c>
      <c r="J9" s="265">
        <v>6</v>
      </c>
      <c r="K9" s="265">
        <v>7</v>
      </c>
      <c r="L9" s="265">
        <v>8</v>
      </c>
      <c r="M9" s="167" t="s">
        <v>16</v>
      </c>
      <c r="N9" s="167" t="s">
        <v>17</v>
      </c>
      <c r="O9" s="167" t="s">
        <v>18</v>
      </c>
      <c r="P9" s="167" t="s">
        <v>19</v>
      </c>
      <c r="Q9" s="167" t="s">
        <v>20</v>
      </c>
      <c r="R9" s="265"/>
      <c r="S9" s="265"/>
      <c r="T9" s="265"/>
    </row>
    <row r="10" spans="1:22" s="49" customFormat="1" ht="57" customHeight="1">
      <c r="A10" s="249" t="s">
        <v>0</v>
      </c>
      <c r="B10" s="249" t="s">
        <v>22</v>
      </c>
      <c r="C10" s="254" t="s">
        <v>108</v>
      </c>
      <c r="D10" s="249" t="s">
        <v>1</v>
      </c>
      <c r="E10" s="249"/>
      <c r="F10" s="249"/>
      <c r="G10" s="249"/>
      <c r="H10" s="250" t="s">
        <v>6</v>
      </c>
      <c r="I10" s="249" t="s">
        <v>7</v>
      </c>
      <c r="J10" s="249" t="s">
        <v>8</v>
      </c>
      <c r="K10" s="249" t="s">
        <v>9</v>
      </c>
      <c r="L10" s="249" t="s">
        <v>10</v>
      </c>
      <c r="M10" s="249" t="s">
        <v>11</v>
      </c>
      <c r="N10" s="249"/>
      <c r="O10" s="249"/>
      <c r="P10" s="249"/>
      <c r="Q10" s="249"/>
      <c r="R10" s="249" t="s">
        <v>13</v>
      </c>
      <c r="S10" s="249" t="s">
        <v>14</v>
      </c>
      <c r="T10" s="249" t="s">
        <v>15</v>
      </c>
      <c r="U10" s="256" t="s">
        <v>110</v>
      </c>
      <c r="V10" s="255" t="s">
        <v>111</v>
      </c>
    </row>
    <row r="11" spans="1:22" s="49" customFormat="1" ht="111.75" customHeight="1">
      <c r="A11" s="249"/>
      <c r="B11" s="249"/>
      <c r="C11" s="247"/>
      <c r="D11" s="48" t="s">
        <v>2</v>
      </c>
      <c r="E11" s="48" t="s">
        <v>3</v>
      </c>
      <c r="F11" s="48" t="s">
        <v>4</v>
      </c>
      <c r="G11" s="48" t="s">
        <v>5</v>
      </c>
      <c r="H11" s="251"/>
      <c r="I11" s="249"/>
      <c r="J11" s="249"/>
      <c r="K11" s="249"/>
      <c r="L11" s="249"/>
      <c r="M11" s="48" t="s">
        <v>2</v>
      </c>
      <c r="N11" s="48" t="s">
        <v>3</v>
      </c>
      <c r="O11" s="48" t="s">
        <v>4</v>
      </c>
      <c r="P11" s="48" t="s">
        <v>5</v>
      </c>
      <c r="Q11" s="48" t="s">
        <v>12</v>
      </c>
      <c r="R11" s="249"/>
      <c r="S11" s="249"/>
      <c r="T11" s="249"/>
      <c r="U11" s="256"/>
      <c r="V11" s="255"/>
    </row>
    <row r="12" spans="1:23" s="225" customFormat="1" ht="26.25" customHeight="1">
      <c r="A12" s="185">
        <v>1</v>
      </c>
      <c r="B12" s="186" t="s">
        <v>23</v>
      </c>
      <c r="C12" s="216">
        <v>36607</v>
      </c>
      <c r="D12" s="216">
        <v>19918</v>
      </c>
      <c r="E12" s="216">
        <v>8321</v>
      </c>
      <c r="F12" s="216">
        <v>8368</v>
      </c>
      <c r="G12" s="217">
        <f aca="true" t="shared" si="0" ref="G12:G24">SUM(D12:F12)</f>
        <v>36607</v>
      </c>
      <c r="H12" s="218">
        <v>10900</v>
      </c>
      <c r="I12" s="218">
        <v>5989</v>
      </c>
      <c r="J12" s="219">
        <v>10900</v>
      </c>
      <c r="K12" s="218">
        <v>5971</v>
      </c>
      <c r="L12" s="219">
        <v>101094</v>
      </c>
      <c r="M12" s="220">
        <v>1.62774</v>
      </c>
      <c r="N12" s="220">
        <v>0.51926</v>
      </c>
      <c r="O12" s="220">
        <v>0.44369</v>
      </c>
      <c r="P12" s="221">
        <f>SUM(M12:O12)</f>
        <v>2.5906900000000004</v>
      </c>
      <c r="Q12" s="222">
        <v>0.9568255999999999</v>
      </c>
      <c r="R12" s="218">
        <v>0</v>
      </c>
      <c r="S12" s="218">
        <v>1901</v>
      </c>
      <c r="T12" s="218">
        <v>23</v>
      </c>
      <c r="U12" s="223">
        <f aca="true" t="shared" si="1" ref="U12:U25">(P12*100000)/J12</f>
        <v>23.767798165137616</v>
      </c>
      <c r="V12" s="224">
        <f>Q12/P12</f>
        <v>0.3693323400329641</v>
      </c>
      <c r="W12" s="225">
        <f>L12/100000</f>
        <v>1.01094</v>
      </c>
    </row>
    <row r="13" spans="1:23" s="225" customFormat="1" ht="26.25" customHeight="1">
      <c r="A13" s="185">
        <v>2</v>
      </c>
      <c r="B13" s="186" t="s">
        <v>24</v>
      </c>
      <c r="C13" s="187">
        <v>41740</v>
      </c>
      <c r="D13" s="216">
        <v>19792</v>
      </c>
      <c r="E13" s="216">
        <v>9828</v>
      </c>
      <c r="F13" s="216">
        <v>12120</v>
      </c>
      <c r="G13" s="217">
        <f t="shared" si="0"/>
        <v>41740</v>
      </c>
      <c r="H13" s="218">
        <v>15118</v>
      </c>
      <c r="I13" s="218">
        <v>14011</v>
      </c>
      <c r="J13" s="219">
        <v>15118</v>
      </c>
      <c r="K13" s="218">
        <v>1964</v>
      </c>
      <c r="L13" s="219">
        <v>236506</v>
      </c>
      <c r="M13" s="220">
        <v>1.21783</v>
      </c>
      <c r="N13" s="220">
        <v>1.82674</v>
      </c>
      <c r="O13" s="220">
        <v>1.02931</v>
      </c>
      <c r="P13" s="221">
        <f aca="true" t="shared" si="2" ref="P13:P24">SUM(M13:O13)</f>
        <v>4.07388</v>
      </c>
      <c r="Q13" s="222">
        <v>1.9902654172839507</v>
      </c>
      <c r="R13" s="219">
        <v>0</v>
      </c>
      <c r="S13" s="219">
        <v>922</v>
      </c>
      <c r="T13" s="219">
        <v>225</v>
      </c>
      <c r="U13" s="223">
        <f t="shared" si="1"/>
        <v>26.947215240111127</v>
      </c>
      <c r="V13" s="224">
        <f aca="true" t="shared" si="3" ref="V13:V25">Q13/P13</f>
        <v>0.4885429657437015</v>
      </c>
      <c r="W13" s="225">
        <f aca="true" t="shared" si="4" ref="W13:W24">L13/100000</f>
        <v>2.36506</v>
      </c>
    </row>
    <row r="14" spans="1:23" s="225" customFormat="1" ht="26.25" customHeight="1">
      <c r="A14" s="185">
        <v>3</v>
      </c>
      <c r="B14" s="186" t="s">
        <v>25</v>
      </c>
      <c r="C14" s="187">
        <v>73892</v>
      </c>
      <c r="D14" s="216">
        <v>36579</v>
      </c>
      <c r="E14" s="216">
        <v>16306</v>
      </c>
      <c r="F14" s="216">
        <v>21007</v>
      </c>
      <c r="G14" s="217">
        <f t="shared" si="0"/>
        <v>73892</v>
      </c>
      <c r="H14" s="218">
        <v>28145</v>
      </c>
      <c r="I14" s="218">
        <v>14328</v>
      </c>
      <c r="J14" s="219">
        <v>28145</v>
      </c>
      <c r="K14" s="218">
        <v>13445</v>
      </c>
      <c r="L14" s="219">
        <v>241857</v>
      </c>
      <c r="M14" s="220">
        <v>2.51274</v>
      </c>
      <c r="N14" s="220">
        <v>0.76123</v>
      </c>
      <c r="O14" s="220">
        <v>1.35093</v>
      </c>
      <c r="P14" s="221">
        <f t="shared" si="2"/>
        <v>4.6249</v>
      </c>
      <c r="Q14" s="222">
        <v>1.28841</v>
      </c>
      <c r="R14" s="219">
        <v>0</v>
      </c>
      <c r="S14" s="219">
        <v>623</v>
      </c>
      <c r="T14" s="219">
        <v>12</v>
      </c>
      <c r="U14" s="223">
        <f t="shared" si="1"/>
        <v>16.432403624089535</v>
      </c>
      <c r="V14" s="224">
        <f t="shared" si="3"/>
        <v>0.27858115851153537</v>
      </c>
      <c r="W14" s="225">
        <f t="shared" si="4"/>
        <v>2.41857</v>
      </c>
    </row>
    <row r="15" spans="1:23" s="225" customFormat="1" ht="26.25" customHeight="1">
      <c r="A15" s="185">
        <v>4</v>
      </c>
      <c r="B15" s="186" t="s">
        <v>26</v>
      </c>
      <c r="C15" s="187">
        <v>45324</v>
      </c>
      <c r="D15" s="216">
        <v>21319</v>
      </c>
      <c r="E15" s="216">
        <v>8803</v>
      </c>
      <c r="F15" s="216">
        <v>15037</v>
      </c>
      <c r="G15" s="217">
        <f t="shared" si="0"/>
        <v>45159</v>
      </c>
      <c r="H15" s="218">
        <v>10587</v>
      </c>
      <c r="I15" s="218">
        <v>5908</v>
      </c>
      <c r="J15" s="219">
        <v>10587</v>
      </c>
      <c r="K15" s="218">
        <v>6646</v>
      </c>
      <c r="L15" s="219">
        <v>99727</v>
      </c>
      <c r="M15" s="188">
        <v>0.80601</v>
      </c>
      <c r="N15" s="188">
        <v>0.35593</v>
      </c>
      <c r="O15" s="188">
        <v>0.53919</v>
      </c>
      <c r="P15" s="221">
        <f t="shared" si="2"/>
        <v>1.70113</v>
      </c>
      <c r="Q15" s="222">
        <v>0.53697</v>
      </c>
      <c r="R15" s="219">
        <v>0</v>
      </c>
      <c r="S15" s="219">
        <v>585</v>
      </c>
      <c r="T15" s="219">
        <v>59</v>
      </c>
      <c r="U15" s="223">
        <f t="shared" si="1"/>
        <v>16.068102389723247</v>
      </c>
      <c r="V15" s="224">
        <f t="shared" si="3"/>
        <v>0.31565488822135873</v>
      </c>
      <c r="W15" s="225">
        <f t="shared" si="4"/>
        <v>0.99727</v>
      </c>
    </row>
    <row r="16" spans="1:23" s="225" customFormat="1" ht="26.25" customHeight="1">
      <c r="A16" s="185">
        <v>5</v>
      </c>
      <c r="B16" s="186" t="s">
        <v>27</v>
      </c>
      <c r="C16" s="187">
        <v>53158</v>
      </c>
      <c r="D16" s="216">
        <v>7519</v>
      </c>
      <c r="E16" s="216">
        <v>29078</v>
      </c>
      <c r="F16" s="216">
        <v>15531</v>
      </c>
      <c r="G16" s="217">
        <f t="shared" si="0"/>
        <v>52128</v>
      </c>
      <c r="H16" s="218">
        <v>10824</v>
      </c>
      <c r="I16" s="218">
        <v>7802</v>
      </c>
      <c r="J16" s="219">
        <v>10497</v>
      </c>
      <c r="K16" s="218">
        <v>5881</v>
      </c>
      <c r="L16" s="219">
        <v>131698</v>
      </c>
      <c r="M16" s="220">
        <v>0.52263</v>
      </c>
      <c r="N16" s="220">
        <v>1.39573</v>
      </c>
      <c r="O16" s="220">
        <v>0.82245</v>
      </c>
      <c r="P16" s="221">
        <f t="shared" si="2"/>
        <v>2.7408099999999997</v>
      </c>
      <c r="Q16" s="222">
        <v>0.7640165</v>
      </c>
      <c r="R16" s="219">
        <v>0</v>
      </c>
      <c r="S16" s="219">
        <v>1850</v>
      </c>
      <c r="T16" s="219">
        <v>42</v>
      </c>
      <c r="U16" s="223">
        <f t="shared" si="1"/>
        <v>26.110412498809183</v>
      </c>
      <c r="V16" s="224">
        <f t="shared" si="3"/>
        <v>0.2787557327943199</v>
      </c>
      <c r="W16" s="225">
        <f t="shared" si="4"/>
        <v>1.31698</v>
      </c>
    </row>
    <row r="17" spans="1:23" s="225" customFormat="1" ht="26.25" customHeight="1">
      <c r="A17" s="185">
        <v>6</v>
      </c>
      <c r="B17" s="186" t="s">
        <v>28</v>
      </c>
      <c r="C17" s="187">
        <v>37755</v>
      </c>
      <c r="D17" s="216">
        <v>15224</v>
      </c>
      <c r="E17" s="216">
        <v>13347</v>
      </c>
      <c r="F17" s="216">
        <v>9184</v>
      </c>
      <c r="G17" s="217">
        <f t="shared" si="0"/>
        <v>37755</v>
      </c>
      <c r="H17" s="218">
        <v>13382</v>
      </c>
      <c r="I17" s="218">
        <v>5144</v>
      </c>
      <c r="J17" s="219">
        <v>13382</v>
      </c>
      <c r="K17" s="218">
        <v>10810</v>
      </c>
      <c r="L17" s="219">
        <v>86831</v>
      </c>
      <c r="M17" s="220">
        <v>1.21364</v>
      </c>
      <c r="N17" s="220">
        <v>0.85355</v>
      </c>
      <c r="O17" s="220">
        <v>0.51069</v>
      </c>
      <c r="P17" s="221">
        <f t="shared" si="2"/>
        <v>2.57788</v>
      </c>
      <c r="Q17" s="222">
        <v>0.91973</v>
      </c>
      <c r="R17" s="219">
        <v>0</v>
      </c>
      <c r="S17" s="219">
        <v>7615</v>
      </c>
      <c r="T17" s="219">
        <v>633</v>
      </c>
      <c r="U17" s="223">
        <f t="shared" si="1"/>
        <v>19.263787176804662</v>
      </c>
      <c r="V17" s="224">
        <f t="shared" si="3"/>
        <v>0.3567776622651171</v>
      </c>
      <c r="W17" s="225">
        <f t="shared" si="4"/>
        <v>0.86831</v>
      </c>
    </row>
    <row r="18" spans="1:23" s="225" customFormat="1" ht="26.25" customHeight="1">
      <c r="A18" s="185">
        <v>7</v>
      </c>
      <c r="B18" s="186" t="s">
        <v>29</v>
      </c>
      <c r="C18" s="187">
        <v>36189</v>
      </c>
      <c r="D18" s="216">
        <v>7405</v>
      </c>
      <c r="E18" s="216">
        <v>15565</v>
      </c>
      <c r="F18" s="216">
        <v>13234</v>
      </c>
      <c r="G18" s="217">
        <f t="shared" si="0"/>
        <v>36204</v>
      </c>
      <c r="H18" s="218">
        <v>13541</v>
      </c>
      <c r="I18" s="218">
        <v>5402</v>
      </c>
      <c r="J18" s="219">
        <v>13541</v>
      </c>
      <c r="K18" s="218">
        <v>3889</v>
      </c>
      <c r="L18" s="219">
        <v>91186</v>
      </c>
      <c r="M18" s="220">
        <v>0.55472</v>
      </c>
      <c r="N18" s="220">
        <v>1.07989</v>
      </c>
      <c r="O18" s="220">
        <v>0.77092</v>
      </c>
      <c r="P18" s="221">
        <f t="shared" si="2"/>
        <v>2.4055299999999997</v>
      </c>
      <c r="Q18" s="222">
        <v>0.8585</v>
      </c>
      <c r="R18" s="219">
        <v>0</v>
      </c>
      <c r="S18" s="219">
        <v>77</v>
      </c>
      <c r="T18" s="219">
        <v>37</v>
      </c>
      <c r="U18" s="223">
        <f t="shared" si="1"/>
        <v>17.764788420353</v>
      </c>
      <c r="V18" s="224">
        <f t="shared" si="3"/>
        <v>0.35688600848877383</v>
      </c>
      <c r="W18" s="225">
        <f t="shared" si="4"/>
        <v>0.91186</v>
      </c>
    </row>
    <row r="19" spans="1:23" s="225" customFormat="1" ht="26.25" customHeight="1">
      <c r="A19" s="185">
        <v>8</v>
      </c>
      <c r="B19" s="186" t="s">
        <v>30</v>
      </c>
      <c r="C19" s="187">
        <v>54433</v>
      </c>
      <c r="D19" s="216">
        <v>17472</v>
      </c>
      <c r="E19" s="216">
        <v>18903</v>
      </c>
      <c r="F19" s="216">
        <v>18058</v>
      </c>
      <c r="G19" s="217">
        <f t="shared" si="0"/>
        <v>54433</v>
      </c>
      <c r="H19" s="218">
        <v>12850</v>
      </c>
      <c r="I19" s="218">
        <v>9010</v>
      </c>
      <c r="J19" s="219">
        <v>12850</v>
      </c>
      <c r="K19" s="218">
        <v>6468</v>
      </c>
      <c r="L19" s="219">
        <v>152089</v>
      </c>
      <c r="M19" s="220">
        <v>0.77211</v>
      </c>
      <c r="N19" s="220">
        <v>0.7302</v>
      </c>
      <c r="O19" s="220">
        <v>0.75857</v>
      </c>
      <c r="P19" s="221">
        <f t="shared" si="2"/>
        <v>2.2608800000000002</v>
      </c>
      <c r="Q19" s="222">
        <v>0.73423</v>
      </c>
      <c r="R19" s="219">
        <v>0</v>
      </c>
      <c r="S19" s="219">
        <v>1276</v>
      </c>
      <c r="T19" s="219">
        <v>58</v>
      </c>
      <c r="U19" s="223">
        <f t="shared" si="1"/>
        <v>17.594396887159537</v>
      </c>
      <c r="V19" s="224">
        <f t="shared" si="3"/>
        <v>0.32475407805810125</v>
      </c>
      <c r="W19" s="225">
        <f t="shared" si="4"/>
        <v>1.52089</v>
      </c>
    </row>
    <row r="20" spans="1:23" s="225" customFormat="1" ht="26.25" customHeight="1">
      <c r="A20" s="185">
        <v>9</v>
      </c>
      <c r="B20" s="186" t="s">
        <v>31</v>
      </c>
      <c r="C20" s="187">
        <v>23021</v>
      </c>
      <c r="D20" s="216">
        <v>5683</v>
      </c>
      <c r="E20" s="216">
        <v>10995</v>
      </c>
      <c r="F20" s="216">
        <v>5872</v>
      </c>
      <c r="G20" s="217">
        <f t="shared" si="0"/>
        <v>22550</v>
      </c>
      <c r="H20" s="218">
        <v>9124</v>
      </c>
      <c r="I20" s="218">
        <v>2914</v>
      </c>
      <c r="J20" s="219">
        <v>9124</v>
      </c>
      <c r="K20" s="218">
        <v>1693</v>
      </c>
      <c r="L20" s="219">
        <v>49188</v>
      </c>
      <c r="M20" s="220">
        <v>0.35047</v>
      </c>
      <c r="N20" s="220">
        <v>0.74579</v>
      </c>
      <c r="O20" s="220">
        <v>0.34004</v>
      </c>
      <c r="P20" s="221">
        <f t="shared" si="2"/>
        <v>1.4363000000000001</v>
      </c>
      <c r="Q20" s="222">
        <v>0.65273</v>
      </c>
      <c r="R20" s="219">
        <v>0</v>
      </c>
      <c r="S20" s="219">
        <v>256</v>
      </c>
      <c r="T20" s="219">
        <v>0</v>
      </c>
      <c r="U20" s="223">
        <f t="shared" si="1"/>
        <v>15.741999123191583</v>
      </c>
      <c r="V20" s="224">
        <f t="shared" si="3"/>
        <v>0.45445241244865275</v>
      </c>
      <c r="W20" s="225">
        <f t="shared" si="4"/>
        <v>0.49188</v>
      </c>
    </row>
    <row r="21" spans="1:23" s="225" customFormat="1" ht="26.25" customHeight="1">
      <c r="A21" s="185">
        <v>10</v>
      </c>
      <c r="B21" s="186" t="s">
        <v>32</v>
      </c>
      <c r="C21" s="187">
        <v>63578</v>
      </c>
      <c r="D21" s="216">
        <v>48078</v>
      </c>
      <c r="E21" s="216">
        <v>1089</v>
      </c>
      <c r="F21" s="216">
        <v>14062</v>
      </c>
      <c r="G21" s="217">
        <f t="shared" si="0"/>
        <v>63229</v>
      </c>
      <c r="H21" s="218">
        <v>13010</v>
      </c>
      <c r="I21" s="218">
        <v>9278</v>
      </c>
      <c r="J21" s="219">
        <v>13010</v>
      </c>
      <c r="K21" s="218">
        <v>8972</v>
      </c>
      <c r="L21" s="219">
        <v>156613</v>
      </c>
      <c r="M21" s="220">
        <v>2.03875</v>
      </c>
      <c r="N21" s="220">
        <v>0.06633</v>
      </c>
      <c r="O21" s="220">
        <v>0.63674</v>
      </c>
      <c r="P21" s="221">
        <f t="shared" si="2"/>
        <v>2.74182</v>
      </c>
      <c r="Q21" s="222">
        <v>0.6757700000000001</v>
      </c>
      <c r="R21" s="219">
        <v>0</v>
      </c>
      <c r="S21" s="219">
        <v>1683</v>
      </c>
      <c r="T21" s="219">
        <v>32</v>
      </c>
      <c r="U21" s="223">
        <f t="shared" si="1"/>
        <v>21.074711760184474</v>
      </c>
      <c r="V21" s="224">
        <f t="shared" si="3"/>
        <v>0.24646767475618386</v>
      </c>
      <c r="W21" s="225">
        <f t="shared" si="4"/>
        <v>1.56613</v>
      </c>
    </row>
    <row r="22" spans="1:23" s="225" customFormat="1" ht="26.25" customHeight="1">
      <c r="A22" s="185">
        <v>11</v>
      </c>
      <c r="B22" s="186" t="s">
        <v>33</v>
      </c>
      <c r="C22" s="187">
        <v>24530</v>
      </c>
      <c r="D22" s="216">
        <v>3835</v>
      </c>
      <c r="E22" s="216">
        <v>14240</v>
      </c>
      <c r="F22" s="216">
        <v>6455</v>
      </c>
      <c r="G22" s="217">
        <f t="shared" si="0"/>
        <v>24530</v>
      </c>
      <c r="H22" s="218">
        <v>7464</v>
      </c>
      <c r="I22" s="218">
        <v>6137</v>
      </c>
      <c r="J22" s="219">
        <v>7464</v>
      </c>
      <c r="K22" s="218">
        <v>2190</v>
      </c>
      <c r="L22" s="219">
        <v>103593</v>
      </c>
      <c r="M22" s="220">
        <v>0.31019</v>
      </c>
      <c r="N22" s="220">
        <v>0.81353</v>
      </c>
      <c r="O22" s="220">
        <v>0.41993</v>
      </c>
      <c r="P22" s="221">
        <f t="shared" si="2"/>
        <v>1.54365</v>
      </c>
      <c r="Q22" s="222">
        <v>0.46327</v>
      </c>
      <c r="R22" s="219">
        <v>0</v>
      </c>
      <c r="S22" s="219">
        <v>306</v>
      </c>
      <c r="T22" s="219">
        <v>130</v>
      </c>
      <c r="U22" s="223">
        <f t="shared" si="1"/>
        <v>20.681270096463024</v>
      </c>
      <c r="V22" s="224">
        <f t="shared" si="3"/>
        <v>0.3001133676675412</v>
      </c>
      <c r="W22" s="225">
        <f t="shared" si="4"/>
        <v>1.03593</v>
      </c>
    </row>
    <row r="23" spans="1:23" s="225" customFormat="1" ht="26.25" customHeight="1">
      <c r="A23" s="185">
        <v>12</v>
      </c>
      <c r="B23" s="186" t="s">
        <v>34</v>
      </c>
      <c r="C23" s="187">
        <v>47634</v>
      </c>
      <c r="D23" s="216">
        <v>28224</v>
      </c>
      <c r="E23" s="216">
        <v>2548</v>
      </c>
      <c r="F23" s="216">
        <v>16749</v>
      </c>
      <c r="G23" s="217">
        <f t="shared" si="0"/>
        <v>47521</v>
      </c>
      <c r="H23" s="218">
        <v>10072</v>
      </c>
      <c r="I23" s="218">
        <v>4173</v>
      </c>
      <c r="J23" s="219">
        <v>10072</v>
      </c>
      <c r="K23" s="218">
        <v>6166</v>
      </c>
      <c r="L23" s="219">
        <v>70440</v>
      </c>
      <c r="M23" s="220">
        <v>0.78187</v>
      </c>
      <c r="N23" s="220">
        <v>0.12718</v>
      </c>
      <c r="O23" s="220">
        <v>0.57229</v>
      </c>
      <c r="P23" s="221">
        <f t="shared" si="2"/>
        <v>1.4813399999999999</v>
      </c>
      <c r="Q23" s="222">
        <v>0.57117</v>
      </c>
      <c r="R23" s="219">
        <v>0</v>
      </c>
      <c r="S23" s="219">
        <v>1490</v>
      </c>
      <c r="T23" s="219">
        <v>7</v>
      </c>
      <c r="U23" s="223">
        <f t="shared" si="1"/>
        <v>14.707505957108816</v>
      </c>
      <c r="V23" s="224">
        <f t="shared" si="3"/>
        <v>0.38557657256267974</v>
      </c>
      <c r="W23" s="225">
        <f t="shared" si="4"/>
        <v>0.7044</v>
      </c>
    </row>
    <row r="24" spans="1:23" s="225" customFormat="1" ht="26.25" customHeight="1">
      <c r="A24" s="185">
        <v>13</v>
      </c>
      <c r="B24" s="186" t="s">
        <v>35</v>
      </c>
      <c r="C24" s="187">
        <v>57727</v>
      </c>
      <c r="D24" s="216">
        <v>38815</v>
      </c>
      <c r="E24" s="216">
        <v>4165</v>
      </c>
      <c r="F24" s="216">
        <v>14747</v>
      </c>
      <c r="G24" s="217">
        <f t="shared" si="0"/>
        <v>57727</v>
      </c>
      <c r="H24" s="218">
        <v>16714</v>
      </c>
      <c r="I24" s="218">
        <v>9567</v>
      </c>
      <c r="J24" s="219">
        <v>16379</v>
      </c>
      <c r="K24" s="218">
        <v>9331</v>
      </c>
      <c r="L24" s="219">
        <v>161491</v>
      </c>
      <c r="M24" s="220">
        <v>1.68209</v>
      </c>
      <c r="N24" s="220">
        <v>0.31282</v>
      </c>
      <c r="O24" s="220">
        <v>0.62393</v>
      </c>
      <c r="P24" s="221">
        <f t="shared" si="2"/>
        <v>2.61884</v>
      </c>
      <c r="Q24" s="222">
        <v>0.77123</v>
      </c>
      <c r="R24" s="219">
        <v>0</v>
      </c>
      <c r="S24" s="219">
        <v>767</v>
      </c>
      <c r="T24" s="219">
        <v>36</v>
      </c>
      <c r="U24" s="223">
        <f t="shared" si="1"/>
        <v>15.989010318090237</v>
      </c>
      <c r="V24" s="224">
        <f t="shared" si="3"/>
        <v>0.29449298162545245</v>
      </c>
      <c r="W24" s="225">
        <f t="shared" si="4"/>
        <v>1.61491</v>
      </c>
    </row>
    <row r="25" spans="1:22" s="231" customFormat="1" ht="26.25" customHeight="1">
      <c r="A25" s="226"/>
      <c r="B25" s="226" t="s">
        <v>36</v>
      </c>
      <c r="C25" s="226">
        <f aca="true" t="shared" si="5" ref="C25:T25">SUM(C12:C24)</f>
        <v>595588</v>
      </c>
      <c r="D25" s="226">
        <f t="shared" si="5"/>
        <v>269863</v>
      </c>
      <c r="E25" s="226">
        <f t="shared" si="5"/>
        <v>153188</v>
      </c>
      <c r="F25" s="226">
        <f t="shared" si="5"/>
        <v>170424</v>
      </c>
      <c r="G25" s="226">
        <f t="shared" si="5"/>
        <v>593475</v>
      </c>
      <c r="H25" s="226">
        <f t="shared" si="5"/>
        <v>171731</v>
      </c>
      <c r="I25" s="226">
        <f>SUM(I12:I24)</f>
        <v>99663</v>
      </c>
      <c r="J25" s="226">
        <f>SUM(J12:J24)</f>
        <v>171069</v>
      </c>
      <c r="K25" s="226">
        <f>SUM(K12:K24)</f>
        <v>83426</v>
      </c>
      <c r="L25" s="226">
        <f>SUM(L12:L24)</f>
        <v>1682313</v>
      </c>
      <c r="M25" s="227">
        <f t="shared" si="5"/>
        <v>14.390789999999999</v>
      </c>
      <c r="N25" s="227">
        <f t="shared" si="5"/>
        <v>9.58818</v>
      </c>
      <c r="O25" s="227">
        <f t="shared" si="5"/>
        <v>8.81868</v>
      </c>
      <c r="P25" s="227">
        <f t="shared" si="5"/>
        <v>32.79765</v>
      </c>
      <c r="Q25" s="227">
        <f t="shared" si="5"/>
        <v>11.18311751728395</v>
      </c>
      <c r="R25" s="228">
        <f t="shared" si="5"/>
        <v>0</v>
      </c>
      <c r="S25" s="228">
        <f t="shared" si="5"/>
        <v>19351</v>
      </c>
      <c r="T25" s="228">
        <f t="shared" si="5"/>
        <v>1294</v>
      </c>
      <c r="U25" s="229">
        <f t="shared" si="1"/>
        <v>19.1721761394525</v>
      </c>
      <c r="V25" s="230">
        <f t="shared" si="3"/>
        <v>0.34097313427285036</v>
      </c>
    </row>
    <row r="26" spans="2:8" ht="16.5">
      <c r="B26" s="169"/>
      <c r="H26" s="239"/>
    </row>
    <row r="27" spans="2:19" ht="16.5">
      <c r="B27" s="169"/>
      <c r="H27" s="239"/>
      <c r="S27" s="50"/>
    </row>
    <row r="28" ht="13.5" customHeight="1">
      <c r="H28" s="31"/>
    </row>
    <row r="29" ht="16.5">
      <c r="L29" s="31"/>
    </row>
    <row r="30" spans="12:17" ht="14.25" customHeight="1">
      <c r="L30" s="31"/>
      <c r="Q30" s="129" t="s">
        <v>118</v>
      </c>
    </row>
    <row r="31" ht="16.5">
      <c r="Q31" s="131" t="s">
        <v>119</v>
      </c>
    </row>
    <row r="32" spans="13:17" ht="16.5">
      <c r="M32" s="31"/>
      <c r="Q32" s="131" t="s">
        <v>120</v>
      </c>
    </row>
    <row r="33" ht="16.5">
      <c r="Q33" s="133" t="s">
        <v>121</v>
      </c>
    </row>
    <row r="34" ht="16.5">
      <c r="Q34" s="131" t="s">
        <v>122</v>
      </c>
    </row>
  </sheetData>
  <sheetProtection/>
  <mergeCells count="32">
    <mergeCell ref="H10:H11"/>
    <mergeCell ref="H8:H9"/>
    <mergeCell ref="C10:C11"/>
    <mergeCell ref="A10:A11"/>
    <mergeCell ref="B10:B11"/>
    <mergeCell ref="A8:A9"/>
    <mergeCell ref="B8:B9"/>
    <mergeCell ref="D8:G8"/>
    <mergeCell ref="D10:G10"/>
    <mergeCell ref="J10:J11"/>
    <mergeCell ref="J8:J9"/>
    <mergeCell ref="L8:L9"/>
    <mergeCell ref="I10:I11"/>
    <mergeCell ref="I8:I9"/>
    <mergeCell ref="M10:Q10"/>
    <mergeCell ref="L10:L11"/>
    <mergeCell ref="K10:K11"/>
    <mergeCell ref="K8:K9"/>
    <mergeCell ref="T8:T9"/>
    <mergeCell ref="R10:R11"/>
    <mergeCell ref="S10:S11"/>
    <mergeCell ref="T10:T11"/>
    <mergeCell ref="V10:V11"/>
    <mergeCell ref="U10:U11"/>
    <mergeCell ref="M8:Q8"/>
    <mergeCell ref="P1:R1"/>
    <mergeCell ref="A2:T2"/>
    <mergeCell ref="A4:T4"/>
    <mergeCell ref="A6:T6"/>
    <mergeCell ref="S7:T7"/>
    <mergeCell ref="R8:R9"/>
    <mergeCell ref="S8:S9"/>
  </mergeCells>
  <conditionalFormatting sqref="V12:V25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30" sqref="I30"/>
    </sheetView>
  </sheetViews>
  <sheetFormatPr defaultColWidth="9.140625" defaultRowHeight="15"/>
  <cols>
    <col min="1" max="1" width="4.57421875" style="4" customWidth="1"/>
    <col min="2" max="2" width="17.7109375" style="3" customWidth="1"/>
    <col min="3" max="3" width="11.7109375" style="4" customWidth="1"/>
    <col min="4" max="4" width="9.8515625" style="29" customWidth="1"/>
    <col min="5" max="5" width="9.8515625" style="4" customWidth="1"/>
    <col min="6" max="6" width="8.00390625" style="4" customWidth="1"/>
    <col min="7" max="7" width="8.140625" style="4" customWidth="1"/>
    <col min="8" max="8" width="11.7109375" style="4" customWidth="1"/>
    <col min="9" max="9" width="12.28125" style="4" customWidth="1"/>
    <col min="10" max="10" width="15.28125" style="4" customWidth="1"/>
    <col min="11" max="11" width="14.140625" style="4" customWidth="1"/>
    <col min="12" max="12" width="13.28125" style="4" customWidth="1"/>
    <col min="13" max="13" width="12.7109375" style="4" customWidth="1"/>
    <col min="14" max="15" width="13.8515625" style="4" customWidth="1"/>
    <col min="16" max="16" width="13.7109375" style="4" customWidth="1"/>
    <col min="17" max="17" width="0.13671875" style="4" hidden="1" customWidth="1"/>
    <col min="18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71" t="s">
        <v>59</v>
      </c>
      <c r="O1" s="271"/>
      <c r="P1" s="271"/>
      <c r="Q1" s="2"/>
    </row>
    <row r="2" spans="1:16" ht="31.5" customHeight="1">
      <c r="A2" s="272" t="s">
        <v>37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7.25" customHeight="1">
      <c r="A4" s="262" t="s">
        <v>38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20.25" customHeight="1">
      <c r="A6" s="273" t="s">
        <v>126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6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7" s="9" customFormat="1" ht="15.75">
      <c r="A8" s="8" t="s">
        <v>39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44" t="s">
        <v>40</v>
      </c>
      <c r="Q8" s="10"/>
    </row>
    <row r="9" spans="1:17" s="13" customFormat="1" ht="58.5" customHeight="1">
      <c r="A9" s="248" t="s">
        <v>0</v>
      </c>
      <c r="B9" s="248" t="s">
        <v>41</v>
      </c>
      <c r="C9" s="248" t="s">
        <v>42</v>
      </c>
      <c r="D9" s="269" t="s">
        <v>43</v>
      </c>
      <c r="E9" s="269"/>
      <c r="F9" s="276" t="s">
        <v>112</v>
      </c>
      <c r="G9" s="277"/>
      <c r="H9" s="248" t="s">
        <v>44</v>
      </c>
      <c r="I9" s="248" t="s">
        <v>45</v>
      </c>
      <c r="J9" s="248" t="s">
        <v>54</v>
      </c>
      <c r="K9" s="268" t="s">
        <v>46</v>
      </c>
      <c r="L9" s="268"/>
      <c r="M9" s="268"/>
      <c r="N9" s="268"/>
      <c r="O9" s="268"/>
      <c r="P9" s="268"/>
      <c r="Q9" s="268"/>
    </row>
    <row r="10" spans="1:17" s="13" customFormat="1" ht="46.5" customHeight="1">
      <c r="A10" s="266"/>
      <c r="B10" s="266"/>
      <c r="C10" s="266"/>
      <c r="D10" s="274" t="s">
        <v>47</v>
      </c>
      <c r="E10" s="274" t="s">
        <v>48</v>
      </c>
      <c r="F10" s="274" t="s">
        <v>47</v>
      </c>
      <c r="G10" s="274" t="s">
        <v>48</v>
      </c>
      <c r="H10" s="266"/>
      <c r="I10" s="266"/>
      <c r="J10" s="266"/>
      <c r="K10" s="269" t="s">
        <v>49</v>
      </c>
      <c r="L10" s="269" t="s">
        <v>50</v>
      </c>
      <c r="M10" s="269" t="s">
        <v>51</v>
      </c>
      <c r="N10" s="269" t="s">
        <v>55</v>
      </c>
      <c r="O10" s="270"/>
      <c r="P10" s="270" t="s">
        <v>58</v>
      </c>
      <c r="Q10" s="14"/>
    </row>
    <row r="11" spans="1:17" s="13" customFormat="1" ht="26.25" customHeight="1">
      <c r="A11" s="267"/>
      <c r="B11" s="267"/>
      <c r="C11" s="267"/>
      <c r="D11" s="275"/>
      <c r="E11" s="275"/>
      <c r="F11" s="275"/>
      <c r="G11" s="275"/>
      <c r="H11" s="267"/>
      <c r="I11" s="267"/>
      <c r="J11" s="267"/>
      <c r="K11" s="270"/>
      <c r="L11" s="270"/>
      <c r="M11" s="270"/>
      <c r="N11" s="211" t="s">
        <v>56</v>
      </c>
      <c r="O11" s="211" t="s">
        <v>57</v>
      </c>
      <c r="P11" s="270"/>
      <c r="Q11" s="14"/>
    </row>
    <row r="12" spans="1:17" s="9" customFormat="1" ht="12.75" customHeight="1">
      <c r="A12" s="15"/>
      <c r="B12" s="212">
        <v>1</v>
      </c>
      <c r="C12" s="213">
        <v>2</v>
      </c>
      <c r="D12" s="212">
        <v>3</v>
      </c>
      <c r="E12" s="213">
        <v>4</v>
      </c>
      <c r="F12" s="212">
        <v>5</v>
      </c>
      <c r="G12" s="213">
        <v>6</v>
      </c>
      <c r="H12" s="212">
        <v>7</v>
      </c>
      <c r="I12" s="213">
        <v>8</v>
      </c>
      <c r="J12" s="212">
        <v>9</v>
      </c>
      <c r="K12" s="213">
        <v>10</v>
      </c>
      <c r="L12" s="212">
        <v>11</v>
      </c>
      <c r="M12" s="213">
        <v>12</v>
      </c>
      <c r="N12" s="212">
        <v>13</v>
      </c>
      <c r="O12" s="213">
        <v>14</v>
      </c>
      <c r="P12" s="212">
        <v>15</v>
      </c>
      <c r="Q12" s="16"/>
    </row>
    <row r="13" spans="1:20" s="9" customFormat="1" ht="21.75" customHeight="1">
      <c r="A13" s="198">
        <v>1</v>
      </c>
      <c r="B13" s="199" t="s">
        <v>23</v>
      </c>
      <c r="C13" s="174">
        <v>124.98469569999992</v>
      </c>
      <c r="D13" s="179"/>
      <c r="E13" s="179"/>
      <c r="F13" s="278">
        <v>163.39574</v>
      </c>
      <c r="G13" s="279"/>
      <c r="H13" s="174"/>
      <c r="I13" s="174">
        <f>SUM(C13:H13)</f>
        <v>288.3804356999999</v>
      </c>
      <c r="J13" s="172">
        <v>126</v>
      </c>
      <c r="K13" s="172">
        <v>197.77433</v>
      </c>
      <c r="L13" s="172">
        <v>5.81546</v>
      </c>
      <c r="M13" s="172">
        <v>23.55547</v>
      </c>
      <c r="N13" s="172">
        <v>4.39977</v>
      </c>
      <c r="O13" s="172">
        <v>2.94704</v>
      </c>
      <c r="P13" s="178">
        <f>SUM(K13:O13)</f>
        <v>234.49206999999998</v>
      </c>
      <c r="Q13" s="16"/>
      <c r="T13" s="28"/>
    </row>
    <row r="14" spans="1:20" s="9" customFormat="1" ht="21.75" customHeight="1">
      <c r="A14" s="200">
        <v>2</v>
      </c>
      <c r="B14" s="201" t="s">
        <v>24</v>
      </c>
      <c r="C14" s="179">
        <v>50.97942900000004</v>
      </c>
      <c r="D14" s="179"/>
      <c r="E14" s="179"/>
      <c r="F14" s="278">
        <v>403.41998</v>
      </c>
      <c r="G14" s="279"/>
      <c r="H14" s="179"/>
      <c r="I14" s="174">
        <f aca="true" t="shared" si="0" ref="I14:I25">SUM(C14:H14)</f>
        <v>454.39940900000005</v>
      </c>
      <c r="J14" s="172">
        <v>294.7</v>
      </c>
      <c r="K14" s="180">
        <v>310.90140999999994</v>
      </c>
      <c r="L14" s="180">
        <v>8.64624</v>
      </c>
      <c r="M14" s="180">
        <v>29.62394</v>
      </c>
      <c r="N14" s="180">
        <v>4.60478</v>
      </c>
      <c r="O14" s="180">
        <v>1.43787</v>
      </c>
      <c r="P14" s="178">
        <f aca="true" t="shared" si="1" ref="P14:P28">SUM(K14:O14)</f>
        <v>355.2142399999999</v>
      </c>
      <c r="Q14" s="16"/>
      <c r="T14" s="28"/>
    </row>
    <row r="15" spans="1:20" s="9" customFormat="1" ht="21.75" customHeight="1">
      <c r="A15" s="198">
        <v>3</v>
      </c>
      <c r="B15" s="199" t="s">
        <v>25</v>
      </c>
      <c r="C15" s="174">
        <v>191.6714713</v>
      </c>
      <c r="D15" s="179"/>
      <c r="E15" s="179"/>
      <c r="F15" s="278">
        <v>487.7941</v>
      </c>
      <c r="G15" s="279"/>
      <c r="H15" s="174"/>
      <c r="I15" s="174">
        <f t="shared" si="0"/>
        <v>679.4655713</v>
      </c>
      <c r="J15" s="172">
        <v>301.4</v>
      </c>
      <c r="K15" s="172">
        <v>352.81092</v>
      </c>
      <c r="L15" s="172">
        <v>9.62953</v>
      </c>
      <c r="M15" s="172">
        <v>40.58805</v>
      </c>
      <c r="N15" s="172">
        <v>1.00057</v>
      </c>
      <c r="O15" s="172">
        <v>3.21674</v>
      </c>
      <c r="P15" s="178">
        <f t="shared" si="1"/>
        <v>407.24581</v>
      </c>
      <c r="Q15" s="16"/>
      <c r="T15" s="28"/>
    </row>
    <row r="16" spans="1:20" s="9" customFormat="1" ht="21.75" customHeight="1">
      <c r="A16" s="198">
        <v>4</v>
      </c>
      <c r="B16" s="199" t="s">
        <v>26</v>
      </c>
      <c r="C16" s="174">
        <v>140.84765799999997</v>
      </c>
      <c r="D16" s="179"/>
      <c r="E16" s="179"/>
      <c r="F16" s="278">
        <v>146.03375</v>
      </c>
      <c r="G16" s="279"/>
      <c r="H16" s="174"/>
      <c r="I16" s="174">
        <f t="shared" si="0"/>
        <v>286.88140799999996</v>
      </c>
      <c r="J16" s="172">
        <v>124.3</v>
      </c>
      <c r="K16" s="172">
        <v>131.47082</v>
      </c>
      <c r="L16" s="172">
        <v>4.23214</v>
      </c>
      <c r="M16" s="172">
        <v>3.918885</v>
      </c>
      <c r="N16" s="172">
        <v>8.94295</v>
      </c>
      <c r="O16" s="172">
        <v>1.59299</v>
      </c>
      <c r="P16" s="178">
        <f t="shared" si="1"/>
        <v>150.15778499999996</v>
      </c>
      <c r="Q16" s="16"/>
      <c r="T16" s="28"/>
    </row>
    <row r="17" spans="1:20" s="9" customFormat="1" ht="21.75" customHeight="1">
      <c r="A17" s="198">
        <v>5</v>
      </c>
      <c r="B17" s="199" t="s">
        <v>27</v>
      </c>
      <c r="C17" s="174">
        <v>114.43016089999992</v>
      </c>
      <c r="D17" s="179"/>
      <c r="E17" s="179"/>
      <c r="F17" s="278">
        <v>303.08178</v>
      </c>
      <c r="G17" s="279"/>
      <c r="H17" s="174"/>
      <c r="I17" s="174">
        <f t="shared" si="0"/>
        <v>417.5119408999999</v>
      </c>
      <c r="J17" s="172">
        <v>164.1</v>
      </c>
      <c r="K17" s="172">
        <v>217.84560000000002</v>
      </c>
      <c r="L17" s="172">
        <v>10.176160000000001</v>
      </c>
      <c r="M17" s="172">
        <v>53.657059999999994</v>
      </c>
      <c r="N17" s="172">
        <v>3.973275</v>
      </c>
      <c r="O17" s="172">
        <v>1.9684599999999999</v>
      </c>
      <c r="P17" s="178">
        <f t="shared" si="1"/>
        <v>287.620555</v>
      </c>
      <c r="Q17" s="16"/>
      <c r="T17" s="28"/>
    </row>
    <row r="18" spans="1:20" s="9" customFormat="1" ht="21.75" customHeight="1">
      <c r="A18" s="198">
        <v>6</v>
      </c>
      <c r="B18" s="199" t="s">
        <v>28</v>
      </c>
      <c r="C18" s="174">
        <v>82.48187369999994</v>
      </c>
      <c r="D18" s="179"/>
      <c r="E18" s="179"/>
      <c r="F18" s="278">
        <v>339.64868</v>
      </c>
      <c r="G18" s="279"/>
      <c r="H18" s="174"/>
      <c r="I18" s="174">
        <f t="shared" si="0"/>
        <v>422.13055369999995</v>
      </c>
      <c r="J18" s="172">
        <v>108.2</v>
      </c>
      <c r="K18" s="172">
        <v>234.88130999999998</v>
      </c>
      <c r="L18" s="172">
        <v>8.83774</v>
      </c>
      <c r="M18" s="172">
        <v>71.25832</v>
      </c>
      <c r="N18" s="172">
        <v>3.97103</v>
      </c>
      <c r="O18" s="172">
        <v>4.72419</v>
      </c>
      <c r="P18" s="178">
        <f t="shared" si="1"/>
        <v>323.67258999999996</v>
      </c>
      <c r="Q18" s="16"/>
      <c r="T18" s="28"/>
    </row>
    <row r="19" spans="1:20" s="9" customFormat="1" ht="21.75" customHeight="1">
      <c r="A19" s="198">
        <v>7</v>
      </c>
      <c r="B19" s="199" t="s">
        <v>29</v>
      </c>
      <c r="C19" s="174">
        <v>136.56369049999978</v>
      </c>
      <c r="D19" s="179"/>
      <c r="E19" s="179"/>
      <c r="F19" s="278">
        <v>218.96621</v>
      </c>
      <c r="G19" s="279"/>
      <c r="H19" s="174"/>
      <c r="I19" s="174">
        <f t="shared" si="0"/>
        <v>355.52990049999977</v>
      </c>
      <c r="J19" s="172">
        <v>113.6</v>
      </c>
      <c r="K19" s="172">
        <v>178.35878</v>
      </c>
      <c r="L19" s="172">
        <v>5.79065</v>
      </c>
      <c r="M19" s="172">
        <v>65.588</v>
      </c>
      <c r="N19" s="172">
        <v>2.93204</v>
      </c>
      <c r="O19" s="172">
        <v>1.7608</v>
      </c>
      <c r="P19" s="178">
        <f t="shared" si="1"/>
        <v>254.43026999999998</v>
      </c>
      <c r="Q19" s="16"/>
      <c r="T19" s="28"/>
    </row>
    <row r="20" spans="1:21" s="192" customFormat="1" ht="21.75" customHeight="1">
      <c r="A20" s="202">
        <v>8</v>
      </c>
      <c r="B20" s="203" t="s">
        <v>30</v>
      </c>
      <c r="C20" s="189">
        <v>136.2143587999998</v>
      </c>
      <c r="D20" s="193"/>
      <c r="E20" s="193"/>
      <c r="F20" s="278">
        <v>218.56162</v>
      </c>
      <c r="G20" s="279"/>
      <c r="H20" s="189"/>
      <c r="I20" s="189">
        <f t="shared" si="0"/>
        <v>354.7759787999998</v>
      </c>
      <c r="J20" s="173">
        <v>189.5</v>
      </c>
      <c r="K20" s="173">
        <v>175.91895000000002</v>
      </c>
      <c r="L20" s="173">
        <v>6.54834</v>
      </c>
      <c r="M20" s="173">
        <v>53.17175</v>
      </c>
      <c r="N20" s="173">
        <v>2.78015</v>
      </c>
      <c r="O20" s="173">
        <v>3.0872699999999997</v>
      </c>
      <c r="P20" s="190">
        <f t="shared" si="1"/>
        <v>241.50646</v>
      </c>
      <c r="Q20" s="191"/>
      <c r="R20" s="9"/>
      <c r="S20" s="9"/>
      <c r="T20" s="28"/>
      <c r="U20" s="9"/>
    </row>
    <row r="21" spans="1:20" s="9" customFormat="1" ht="21.75" customHeight="1">
      <c r="A21" s="198">
        <v>9</v>
      </c>
      <c r="B21" s="199" t="s">
        <v>31</v>
      </c>
      <c r="C21" s="174">
        <v>30.297426900000005</v>
      </c>
      <c r="D21" s="179"/>
      <c r="E21" s="179"/>
      <c r="F21" s="278">
        <v>171.31362</v>
      </c>
      <c r="G21" s="279"/>
      <c r="H21" s="174"/>
      <c r="I21" s="174">
        <f t="shared" si="0"/>
        <v>201.6110469</v>
      </c>
      <c r="J21" s="172">
        <v>61.3</v>
      </c>
      <c r="K21" s="172">
        <v>110.26891</v>
      </c>
      <c r="L21" s="172">
        <v>3.131335</v>
      </c>
      <c r="M21" s="172">
        <v>2.5029</v>
      </c>
      <c r="N21" s="172">
        <v>0.49065</v>
      </c>
      <c r="O21" s="172">
        <v>0.437535</v>
      </c>
      <c r="P21" s="178">
        <f t="shared" si="1"/>
        <v>116.83133000000001</v>
      </c>
      <c r="Q21" s="16"/>
      <c r="T21" s="28"/>
    </row>
    <row r="22" spans="1:20" s="9" customFormat="1" ht="21.75" customHeight="1">
      <c r="A22" s="198">
        <v>10</v>
      </c>
      <c r="B22" s="199" t="s">
        <v>32</v>
      </c>
      <c r="C22" s="174">
        <v>85.16836119999994</v>
      </c>
      <c r="D22" s="179"/>
      <c r="E22" s="179"/>
      <c r="F22" s="278">
        <v>352.14477</v>
      </c>
      <c r="G22" s="279"/>
      <c r="H22" s="174"/>
      <c r="I22" s="174">
        <f t="shared" si="0"/>
        <v>437.31313119999993</v>
      </c>
      <c r="J22" s="172">
        <v>195.2</v>
      </c>
      <c r="K22" s="172">
        <v>238.0246</v>
      </c>
      <c r="L22" s="172">
        <v>7.76917</v>
      </c>
      <c r="M22" s="172">
        <v>35.41816</v>
      </c>
      <c r="N22" s="172">
        <v>4.7078</v>
      </c>
      <c r="O22" s="172">
        <v>2.6544499999999998</v>
      </c>
      <c r="P22" s="178">
        <f t="shared" si="1"/>
        <v>288.57418</v>
      </c>
      <c r="Q22" s="16"/>
      <c r="T22" s="28"/>
    </row>
    <row r="23" spans="1:20" s="9" customFormat="1" ht="21.75" customHeight="1">
      <c r="A23" s="198">
        <v>11</v>
      </c>
      <c r="B23" s="199" t="s">
        <v>33</v>
      </c>
      <c r="C23" s="174">
        <v>68.00556399999988</v>
      </c>
      <c r="D23" s="179"/>
      <c r="E23" s="179"/>
      <c r="F23" s="278">
        <v>148.19822</v>
      </c>
      <c r="G23" s="279"/>
      <c r="H23" s="174"/>
      <c r="I23" s="174">
        <f t="shared" si="0"/>
        <v>216.20378399999987</v>
      </c>
      <c r="J23" s="172">
        <v>129</v>
      </c>
      <c r="K23" s="172">
        <v>117.69866</v>
      </c>
      <c r="L23" s="172">
        <v>4.35237</v>
      </c>
      <c r="M23" s="172">
        <v>29.03583</v>
      </c>
      <c r="N23" s="172">
        <v>2.09204</v>
      </c>
      <c r="O23" s="172">
        <v>1.94042</v>
      </c>
      <c r="P23" s="178">
        <f t="shared" si="1"/>
        <v>155.11932</v>
      </c>
      <c r="Q23" s="16"/>
      <c r="T23" s="28"/>
    </row>
    <row r="24" spans="1:20" s="9" customFormat="1" ht="21.75" customHeight="1">
      <c r="A24" s="198">
        <v>12</v>
      </c>
      <c r="B24" s="199" t="s">
        <v>34</v>
      </c>
      <c r="C24" s="174">
        <v>14.588294299999973</v>
      </c>
      <c r="D24" s="179"/>
      <c r="E24" s="179"/>
      <c r="F24" s="278">
        <v>161.82609</v>
      </c>
      <c r="G24" s="279"/>
      <c r="H24" s="174"/>
      <c r="I24" s="174">
        <f t="shared" si="0"/>
        <v>176.41438429999997</v>
      </c>
      <c r="J24" s="172">
        <v>87.8</v>
      </c>
      <c r="K24" s="172">
        <v>112.83757</v>
      </c>
      <c r="L24" s="172">
        <v>3.83332</v>
      </c>
      <c r="M24" s="172">
        <v>13.63185</v>
      </c>
      <c r="N24" s="172">
        <v>3.53245</v>
      </c>
      <c r="O24" s="172">
        <v>0.49919</v>
      </c>
      <c r="P24" s="178">
        <f t="shared" si="1"/>
        <v>134.33438</v>
      </c>
      <c r="Q24" s="16"/>
      <c r="T24" s="28"/>
    </row>
    <row r="25" spans="1:20" s="9" customFormat="1" ht="21.75" customHeight="1">
      <c r="A25" s="198">
        <v>13</v>
      </c>
      <c r="B25" s="199" t="s">
        <v>35</v>
      </c>
      <c r="C25" s="174">
        <v>112.21453649999995</v>
      </c>
      <c r="D25" s="179"/>
      <c r="E25" s="179"/>
      <c r="F25" s="278">
        <v>221.5388</v>
      </c>
      <c r="G25" s="279"/>
      <c r="H25" s="174"/>
      <c r="I25" s="174">
        <f t="shared" si="0"/>
        <v>333.75333649999993</v>
      </c>
      <c r="J25" s="172">
        <v>201.2</v>
      </c>
      <c r="K25" s="172">
        <v>236.81955999999997</v>
      </c>
      <c r="L25" s="172">
        <v>7.00608</v>
      </c>
      <c r="M25" s="172">
        <v>6.14668</v>
      </c>
      <c r="N25" s="172">
        <v>0.43938</v>
      </c>
      <c r="O25" s="172">
        <v>6.971795</v>
      </c>
      <c r="P25" s="178">
        <f t="shared" si="1"/>
        <v>257.383495</v>
      </c>
      <c r="Q25" s="16"/>
      <c r="T25" s="28"/>
    </row>
    <row r="26" spans="1:21" s="8" customFormat="1" ht="19.5" customHeight="1">
      <c r="A26" s="17"/>
      <c r="B26" s="204" t="s">
        <v>5</v>
      </c>
      <c r="C26" s="18">
        <f aca="true" t="shared" si="2" ref="C26:H26">SUM(C13:C25)</f>
        <v>1288.447520799999</v>
      </c>
      <c r="D26" s="18">
        <f t="shared" si="2"/>
        <v>0</v>
      </c>
      <c r="E26" s="18">
        <f t="shared" si="2"/>
        <v>0</v>
      </c>
      <c r="F26" s="280">
        <f>SUM(F13:F25)</f>
        <v>3335.92336</v>
      </c>
      <c r="G26" s="281"/>
      <c r="H26" s="18">
        <f t="shared" si="2"/>
        <v>0</v>
      </c>
      <c r="I26" s="18">
        <f>SUM(I13:I25)</f>
        <v>4624.370880799999</v>
      </c>
      <c r="J26" s="18">
        <f>SUM(J13:J25)</f>
        <v>2096.2999999999997</v>
      </c>
      <c r="K26" s="19">
        <f aca="true" t="shared" si="3" ref="K26:Q26">SUM(K13:K25)</f>
        <v>2615.61142</v>
      </c>
      <c r="L26" s="19">
        <f t="shared" si="3"/>
        <v>85.76853499999999</v>
      </c>
      <c r="M26" s="19">
        <f t="shared" si="3"/>
        <v>428.0968949999999</v>
      </c>
      <c r="N26" s="19">
        <f t="shared" si="3"/>
        <v>43.866884999999996</v>
      </c>
      <c r="O26" s="19">
        <f t="shared" si="3"/>
        <v>33.238749999999996</v>
      </c>
      <c r="P26" s="19">
        <f>SUM(P13:P25)</f>
        <v>3206.582485</v>
      </c>
      <c r="Q26" s="20">
        <f t="shared" si="3"/>
        <v>0</v>
      </c>
      <c r="U26" s="9"/>
    </row>
    <row r="27" spans="1:17" s="9" customFormat="1" ht="15.75">
      <c r="A27" s="21">
        <v>1</v>
      </c>
      <c r="B27" s="205" t="s">
        <v>52</v>
      </c>
      <c r="C27" s="170">
        <v>54.09581</v>
      </c>
      <c r="D27" s="194"/>
      <c r="E27" s="195"/>
      <c r="F27" s="195"/>
      <c r="G27" s="170"/>
      <c r="H27" s="170"/>
      <c r="I27" s="174">
        <f>SUM(C27:H27)</f>
        <v>54.09581</v>
      </c>
      <c r="J27" s="171"/>
      <c r="K27" s="172">
        <v>32.47</v>
      </c>
      <c r="L27" s="172"/>
      <c r="M27" s="172"/>
      <c r="N27" s="172"/>
      <c r="O27" s="172"/>
      <c r="P27" s="173">
        <f t="shared" si="1"/>
        <v>32.47</v>
      </c>
      <c r="Q27" s="16"/>
    </row>
    <row r="28" spans="1:17" s="9" customFormat="1" ht="15.75">
      <c r="A28" s="21">
        <v>2</v>
      </c>
      <c r="B28" s="205" t="s">
        <v>109</v>
      </c>
      <c r="C28" s="170">
        <f>4152.9825322-1500</f>
        <v>2652.9825321999997</v>
      </c>
      <c r="D28" s="194"/>
      <c r="E28" s="195">
        <v>555.56</v>
      </c>
      <c r="F28" s="195">
        <v>900</v>
      </c>
      <c r="G28" s="170">
        <v>100</v>
      </c>
      <c r="H28" s="170">
        <v>0</v>
      </c>
      <c r="I28" s="174">
        <f>SUM(C28:H28)</f>
        <v>4208.542532199999</v>
      </c>
      <c r="J28" s="171"/>
      <c r="K28" s="172"/>
      <c r="L28" s="172"/>
      <c r="M28" s="172"/>
      <c r="N28" s="172">
        <v>3.00408</v>
      </c>
      <c r="O28" s="172">
        <v>0.67529</v>
      </c>
      <c r="P28" s="173">
        <f t="shared" si="1"/>
        <v>3.67937</v>
      </c>
      <c r="Q28" s="16"/>
    </row>
    <row r="29" spans="1:17" s="23" customFormat="1" ht="19.5" customHeight="1">
      <c r="A29" s="205"/>
      <c r="B29" s="206" t="s">
        <v>5</v>
      </c>
      <c r="C29" s="175">
        <f>SUM(C27:C28)</f>
        <v>2707.0783421999995</v>
      </c>
      <c r="D29" s="175">
        <f aca="true" t="shared" si="4" ref="D29:O29">SUM(D27:D28)</f>
        <v>0</v>
      </c>
      <c r="E29" s="175">
        <f>SUM(E27:E28)</f>
        <v>555.56</v>
      </c>
      <c r="F29" s="175">
        <f>F28</f>
        <v>900</v>
      </c>
      <c r="G29" s="175">
        <f>SUM(G27:G28)</f>
        <v>100</v>
      </c>
      <c r="H29" s="175">
        <f t="shared" si="4"/>
        <v>0</v>
      </c>
      <c r="I29" s="175">
        <f>SUM(I27:I28)</f>
        <v>4262.638342199999</v>
      </c>
      <c r="J29" s="176"/>
      <c r="K29" s="177">
        <f t="shared" si="4"/>
        <v>32.47</v>
      </c>
      <c r="L29" s="177">
        <f t="shared" si="4"/>
        <v>0</v>
      </c>
      <c r="M29" s="177">
        <f t="shared" si="4"/>
        <v>0</v>
      </c>
      <c r="N29" s="177">
        <f t="shared" si="4"/>
        <v>3.00408</v>
      </c>
      <c r="O29" s="177">
        <f t="shared" si="4"/>
        <v>0.67529</v>
      </c>
      <c r="P29" s="177">
        <f>SUM(K29:O29)</f>
        <v>36.14937</v>
      </c>
      <c r="Q29" s="22"/>
    </row>
    <row r="30" spans="1:18" s="9" customFormat="1" ht="15.75">
      <c r="A30" s="207"/>
      <c r="B30" s="208" t="s">
        <v>53</v>
      </c>
      <c r="C30" s="24">
        <f aca="true" t="shared" si="5" ref="C30:O30">C26+C29</f>
        <v>3995.5258629999985</v>
      </c>
      <c r="D30" s="24">
        <f t="shared" si="5"/>
        <v>0</v>
      </c>
      <c r="E30" s="24">
        <f>E29</f>
        <v>555.56</v>
      </c>
      <c r="F30" s="24">
        <f>F29</f>
        <v>900</v>
      </c>
      <c r="G30" s="24">
        <f>G26+G29</f>
        <v>100</v>
      </c>
      <c r="H30" s="24">
        <f t="shared" si="5"/>
        <v>0</v>
      </c>
      <c r="I30" s="24">
        <f>SUM(C30:H30)</f>
        <v>5551.085862999998</v>
      </c>
      <c r="J30" s="24">
        <f>J26</f>
        <v>2096.2999999999997</v>
      </c>
      <c r="K30" s="25">
        <f t="shared" si="5"/>
        <v>2648.08142</v>
      </c>
      <c r="L30" s="25">
        <f t="shared" si="5"/>
        <v>85.76853499999999</v>
      </c>
      <c r="M30" s="25">
        <f t="shared" si="5"/>
        <v>428.0968949999999</v>
      </c>
      <c r="N30" s="25">
        <f t="shared" si="5"/>
        <v>46.870965</v>
      </c>
      <c r="O30" s="25">
        <f t="shared" si="5"/>
        <v>33.91403999999999</v>
      </c>
      <c r="P30" s="25">
        <f>P26+P29</f>
        <v>3242.731855</v>
      </c>
      <c r="Q30" s="16"/>
      <c r="R30" s="28">
        <f>P30-'[1]Part-II'!$P$30</f>
        <v>788.2989299999999</v>
      </c>
    </row>
    <row r="31" spans="1:16" s="9" customFormat="1" ht="22.5" customHeight="1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2"/>
      <c r="M31" s="28"/>
      <c r="N31" s="196"/>
      <c r="P31" s="27"/>
    </row>
    <row r="32" spans="1:16" s="9" customFormat="1" ht="32.25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14"/>
      <c r="M32" s="28"/>
      <c r="N32" s="197"/>
      <c r="P32" s="27"/>
    </row>
    <row r="33" spans="2:16" s="9" customFormat="1" ht="22.5" customHeight="1">
      <c r="B33" s="23"/>
      <c r="D33" s="26"/>
      <c r="K33" s="215"/>
      <c r="M33" s="28"/>
      <c r="N33" s="129" t="s">
        <v>118</v>
      </c>
      <c r="P33" s="27"/>
    </row>
    <row r="34" spans="2:16" s="9" customFormat="1" ht="20.25" customHeight="1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31" t="s">
        <v>119</v>
      </c>
      <c r="O34" s="181"/>
      <c r="P34" s="181"/>
    </row>
    <row r="35" spans="4:14" s="9" customFormat="1" ht="15.75">
      <c r="D35" s="26"/>
      <c r="N35" s="131" t="s">
        <v>120</v>
      </c>
    </row>
    <row r="36" spans="2:16" s="9" customFormat="1" ht="18.75">
      <c r="B36" s="23"/>
      <c r="D36" s="26"/>
      <c r="M36" s="182"/>
      <c r="N36" s="133" t="s">
        <v>121</v>
      </c>
      <c r="O36" s="183"/>
      <c r="P36" s="183"/>
    </row>
    <row r="37" spans="2:16" s="9" customFormat="1" ht="18.75">
      <c r="B37" s="23"/>
      <c r="D37" s="26"/>
      <c r="M37" s="182"/>
      <c r="N37" s="131" t="s">
        <v>122</v>
      </c>
      <c r="O37" s="183"/>
      <c r="P37" s="183"/>
    </row>
  </sheetData>
  <sheetProtection/>
  <mergeCells count="36">
    <mergeCell ref="F21:G21"/>
    <mergeCell ref="F26:G26"/>
    <mergeCell ref="F22:G22"/>
    <mergeCell ref="F23:G23"/>
    <mergeCell ref="F24:G24"/>
    <mergeCell ref="F25:G25"/>
    <mergeCell ref="F17:G17"/>
    <mergeCell ref="F18:G18"/>
    <mergeCell ref="F19:G19"/>
    <mergeCell ref="F20:G20"/>
    <mergeCell ref="F13:G13"/>
    <mergeCell ref="F14:G14"/>
    <mergeCell ref="F15:G15"/>
    <mergeCell ref="F16:G16"/>
    <mergeCell ref="H9:H11"/>
    <mergeCell ref="F9:G9"/>
    <mergeCell ref="F10:F11"/>
    <mergeCell ref="G10:G11"/>
    <mergeCell ref="E10:E11"/>
    <mergeCell ref="B9:B11"/>
    <mergeCell ref="C9:C11"/>
    <mergeCell ref="D10:D11"/>
    <mergeCell ref="N1:P1"/>
    <mergeCell ref="A2:P2"/>
    <mergeCell ref="A4:P4"/>
    <mergeCell ref="A6:P6"/>
    <mergeCell ref="A9:A11"/>
    <mergeCell ref="I9:I11"/>
    <mergeCell ref="K9:Q9"/>
    <mergeCell ref="J9:J11"/>
    <mergeCell ref="K10:K11"/>
    <mergeCell ref="L10:L11"/>
    <mergeCell ref="M10:M11"/>
    <mergeCell ref="P10:P11"/>
    <mergeCell ref="N10:O10"/>
    <mergeCell ref="D9:E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70" zoomScaleNormal="70" zoomScaleSheetLayoutView="70" workbookViewId="0" topLeftCell="AM1">
      <pane ySplit="12" topLeftCell="BM13" activePane="bottomLeft" state="frozen"/>
      <selection pane="topLeft" activeCell="I17" sqref="I17"/>
      <selection pane="bottomLeft" activeCell="AO44" sqref="AO44"/>
    </sheetView>
  </sheetViews>
  <sheetFormatPr defaultColWidth="9.140625" defaultRowHeight="15"/>
  <cols>
    <col min="1" max="1" width="4.140625" style="57" customWidth="1"/>
    <col min="2" max="2" width="19.57421875" style="86" bestFit="1" customWidth="1"/>
    <col min="3" max="4" width="7.57421875" style="57" customWidth="1"/>
    <col min="5" max="5" width="9.57421875" style="57" customWidth="1"/>
    <col min="6" max="18" width="7.57421875" style="57" customWidth="1"/>
    <col min="19" max="19" width="8.421875" style="57" customWidth="1"/>
    <col min="20" max="20" width="7.57421875" style="57" customWidth="1"/>
    <col min="21" max="26" width="8.00390625" style="57" customWidth="1"/>
    <col min="27" max="27" width="9.00390625" style="57" customWidth="1"/>
    <col min="28" max="29" width="8.00390625" style="57" customWidth="1"/>
    <col min="30" max="30" width="9.57421875" style="57" customWidth="1"/>
    <col min="31" max="38" width="8.00390625" style="57" customWidth="1"/>
    <col min="39" max="40" width="7.00390625" style="57" customWidth="1"/>
    <col min="41" max="41" width="7.57421875" style="57" customWidth="1"/>
    <col min="42" max="42" width="6.28125" style="57" customWidth="1"/>
    <col min="43" max="43" width="6.7109375" style="57" customWidth="1"/>
    <col min="44" max="44" width="7.00390625" style="57" customWidth="1"/>
    <col min="45" max="45" width="6.00390625" style="57" customWidth="1"/>
    <col min="46" max="46" width="6.28125" style="57" customWidth="1"/>
    <col min="47" max="47" width="7.57421875" style="57" customWidth="1"/>
    <col min="48" max="48" width="7.28125" style="57" customWidth="1"/>
    <col min="49" max="49" width="6.421875" style="57" customWidth="1"/>
    <col min="50" max="50" width="7.57421875" style="57" customWidth="1"/>
    <col min="51" max="51" width="6.00390625" style="57" customWidth="1"/>
    <col min="52" max="52" width="6.28125" style="57" customWidth="1"/>
    <col min="53" max="53" width="7.57421875" style="57" customWidth="1"/>
    <col min="54" max="54" width="6.28125" style="57" customWidth="1"/>
    <col min="55" max="55" width="6.57421875" style="57" customWidth="1"/>
    <col min="56" max="56" width="7.00390625" style="57" customWidth="1"/>
    <col min="57" max="57" width="6.140625" style="57" customWidth="1"/>
    <col min="58" max="59" width="7.00390625" style="57" customWidth="1"/>
    <col min="60" max="60" width="6.140625" style="57" customWidth="1"/>
    <col min="61" max="61" width="7.140625" style="57" customWidth="1"/>
    <col min="62" max="62" width="6.7109375" style="57" customWidth="1"/>
    <col min="63" max="63" width="12.00390625" style="57" customWidth="1"/>
    <col min="64" max="64" width="9.7109375" style="57" bestFit="1" customWidth="1"/>
    <col min="65" max="16384" width="9.140625" style="57" customWidth="1"/>
  </cols>
  <sheetData>
    <row r="1" spans="1:62" s="53" customFormat="1" ht="16.5">
      <c r="A1" s="51"/>
      <c r="B1" s="52"/>
      <c r="Q1" s="306" t="s">
        <v>113</v>
      </c>
      <c r="R1" s="306"/>
      <c r="S1" s="306"/>
      <c r="T1" s="306"/>
      <c r="AJ1" s="306" t="s">
        <v>113</v>
      </c>
      <c r="AK1" s="306"/>
      <c r="AL1" s="306"/>
      <c r="AM1" s="54"/>
      <c r="AN1" s="54"/>
      <c r="BH1" s="306" t="s">
        <v>113</v>
      </c>
      <c r="BI1" s="306"/>
      <c r="BJ1" s="306"/>
    </row>
    <row r="2" spans="1:62" s="55" customFormat="1" ht="22.5" customHeight="1">
      <c r="A2" s="290" t="s">
        <v>84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 t="s">
        <v>84</v>
      </c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 t="s">
        <v>84</v>
      </c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</row>
    <row r="3" spans="1:40" ht="15" customHeight="1">
      <c r="A3" s="56"/>
      <c r="B3" s="56"/>
      <c r="U3" s="56"/>
      <c r="V3" s="56"/>
      <c r="AM3" s="56"/>
      <c r="AN3" s="56"/>
    </row>
    <row r="4" spans="1:62" s="58" customFormat="1" ht="19.5" customHeight="1">
      <c r="A4" s="291" t="s">
        <v>38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 t="s">
        <v>38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 t="s">
        <v>38</v>
      </c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</row>
    <row r="5" spans="1:40" ht="13.5" customHeight="1">
      <c r="A5" s="59"/>
      <c r="B5" s="59"/>
      <c r="U5" s="59"/>
      <c r="V5" s="59"/>
      <c r="AM5" s="59"/>
      <c r="AN5" s="59"/>
    </row>
    <row r="6" spans="1:62" s="60" customFormat="1" ht="22.5" customHeight="1">
      <c r="A6" s="292" t="s">
        <v>128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 t="s">
        <v>128</v>
      </c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 t="s">
        <v>128</v>
      </c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</row>
    <row r="7" spans="1:2" ht="13.5" customHeight="1">
      <c r="A7" s="59"/>
      <c r="B7" s="59"/>
    </row>
    <row r="8" spans="1:2" ht="21" customHeight="1">
      <c r="A8" s="61" t="s">
        <v>39</v>
      </c>
      <c r="B8" s="59"/>
    </row>
    <row r="9" spans="2:62" ht="20.25">
      <c r="B9" s="57"/>
      <c r="C9" s="301">
        <v>1</v>
      </c>
      <c r="D9" s="301"/>
      <c r="E9" s="301"/>
      <c r="F9" s="301"/>
      <c r="G9" s="301"/>
      <c r="H9" s="301"/>
      <c r="I9" s="301">
        <v>2</v>
      </c>
      <c r="J9" s="301"/>
      <c r="K9" s="301"/>
      <c r="L9" s="301"/>
      <c r="M9" s="301"/>
      <c r="N9" s="301"/>
      <c r="O9" s="301">
        <v>3</v>
      </c>
      <c r="P9" s="301"/>
      <c r="Q9" s="301"/>
      <c r="R9" s="301"/>
      <c r="S9" s="301"/>
      <c r="T9" s="301"/>
      <c r="U9" s="301">
        <v>4</v>
      </c>
      <c r="V9" s="301"/>
      <c r="W9" s="301"/>
      <c r="X9" s="301"/>
      <c r="Y9" s="301"/>
      <c r="Z9" s="301"/>
      <c r="AA9" s="301">
        <v>5</v>
      </c>
      <c r="AB9" s="301"/>
      <c r="AC9" s="301"/>
      <c r="AD9" s="301"/>
      <c r="AE9" s="301"/>
      <c r="AF9" s="301"/>
      <c r="AG9" s="294">
        <v>6</v>
      </c>
      <c r="AH9" s="294"/>
      <c r="AI9" s="294"/>
      <c r="AJ9" s="294"/>
      <c r="AK9" s="294"/>
      <c r="AL9" s="294"/>
      <c r="AM9" s="294">
        <v>7</v>
      </c>
      <c r="AN9" s="294"/>
      <c r="AO9" s="294"/>
      <c r="AP9" s="294"/>
      <c r="AQ9" s="294"/>
      <c r="AR9" s="294"/>
      <c r="AS9" s="294">
        <v>8</v>
      </c>
      <c r="AT9" s="294"/>
      <c r="AU9" s="294"/>
      <c r="AV9" s="294"/>
      <c r="AW9" s="294"/>
      <c r="AX9" s="294"/>
      <c r="AY9" s="294">
        <v>9</v>
      </c>
      <c r="AZ9" s="294"/>
      <c r="BA9" s="294"/>
      <c r="BB9" s="294"/>
      <c r="BC9" s="294"/>
      <c r="BD9" s="294"/>
      <c r="BE9" s="293">
        <v>10</v>
      </c>
      <c r="BF9" s="293"/>
      <c r="BG9" s="293"/>
      <c r="BH9" s="293"/>
      <c r="BI9" s="293"/>
      <c r="BJ9" s="293"/>
    </row>
    <row r="10" spans="1:62" s="62" customFormat="1" ht="22.5" customHeight="1">
      <c r="A10" s="295" t="s">
        <v>0</v>
      </c>
      <c r="B10" s="298" t="s">
        <v>114</v>
      </c>
      <c r="C10" s="283" t="s">
        <v>60</v>
      </c>
      <c r="D10" s="283"/>
      <c r="E10" s="283"/>
      <c r="F10" s="283"/>
      <c r="G10" s="283"/>
      <c r="H10" s="283"/>
      <c r="I10" s="302" t="s">
        <v>61</v>
      </c>
      <c r="J10" s="303"/>
      <c r="K10" s="303"/>
      <c r="L10" s="303"/>
      <c r="M10" s="303"/>
      <c r="N10" s="304"/>
      <c r="O10" s="302" t="s">
        <v>62</v>
      </c>
      <c r="P10" s="303"/>
      <c r="Q10" s="303"/>
      <c r="R10" s="303"/>
      <c r="S10" s="303"/>
      <c r="T10" s="304"/>
      <c r="U10" s="302" t="s">
        <v>115</v>
      </c>
      <c r="V10" s="303"/>
      <c r="W10" s="303"/>
      <c r="X10" s="303"/>
      <c r="Y10" s="303"/>
      <c r="Z10" s="303"/>
      <c r="AA10" s="302" t="s">
        <v>63</v>
      </c>
      <c r="AB10" s="303"/>
      <c r="AC10" s="303"/>
      <c r="AD10" s="303"/>
      <c r="AE10" s="303"/>
      <c r="AF10" s="303"/>
      <c r="AG10" s="283" t="s">
        <v>64</v>
      </c>
      <c r="AH10" s="283"/>
      <c r="AI10" s="283"/>
      <c r="AJ10" s="283"/>
      <c r="AK10" s="283"/>
      <c r="AL10" s="283"/>
      <c r="AM10" s="283" t="s">
        <v>65</v>
      </c>
      <c r="AN10" s="283"/>
      <c r="AO10" s="283"/>
      <c r="AP10" s="283"/>
      <c r="AQ10" s="283"/>
      <c r="AR10" s="283"/>
      <c r="AS10" s="283" t="s">
        <v>66</v>
      </c>
      <c r="AT10" s="283"/>
      <c r="AU10" s="283"/>
      <c r="AV10" s="283"/>
      <c r="AW10" s="283"/>
      <c r="AX10" s="283"/>
      <c r="AY10" s="283" t="s">
        <v>67</v>
      </c>
      <c r="AZ10" s="283"/>
      <c r="BA10" s="283"/>
      <c r="BB10" s="283"/>
      <c r="BC10" s="283"/>
      <c r="BD10" s="283"/>
      <c r="BE10" s="283" t="s">
        <v>123</v>
      </c>
      <c r="BF10" s="283"/>
      <c r="BG10" s="283"/>
      <c r="BH10" s="283"/>
      <c r="BI10" s="283"/>
      <c r="BJ10" s="283"/>
    </row>
    <row r="11" spans="1:62" s="62" customFormat="1" ht="28.5" customHeight="1">
      <c r="A11" s="296"/>
      <c r="B11" s="299"/>
      <c r="C11" s="283" t="s">
        <v>68</v>
      </c>
      <c r="D11" s="283"/>
      <c r="E11" s="283"/>
      <c r="F11" s="283" t="s">
        <v>69</v>
      </c>
      <c r="G11" s="283"/>
      <c r="H11" s="283"/>
      <c r="I11" s="283" t="s">
        <v>68</v>
      </c>
      <c r="J11" s="283"/>
      <c r="K11" s="283"/>
      <c r="L11" s="283" t="s">
        <v>69</v>
      </c>
      <c r="M11" s="283"/>
      <c r="N11" s="283"/>
      <c r="O11" s="283" t="s">
        <v>68</v>
      </c>
      <c r="P11" s="283"/>
      <c r="Q11" s="283"/>
      <c r="R11" s="283" t="s">
        <v>69</v>
      </c>
      <c r="S11" s="283"/>
      <c r="T11" s="283"/>
      <c r="U11" s="283" t="s">
        <v>68</v>
      </c>
      <c r="V11" s="283"/>
      <c r="W11" s="283"/>
      <c r="X11" s="283" t="s">
        <v>69</v>
      </c>
      <c r="Y11" s="283"/>
      <c r="Z11" s="283"/>
      <c r="AA11" s="283" t="s">
        <v>68</v>
      </c>
      <c r="AB11" s="283"/>
      <c r="AC11" s="283"/>
      <c r="AD11" s="283" t="s">
        <v>69</v>
      </c>
      <c r="AE11" s="283"/>
      <c r="AF11" s="283"/>
      <c r="AG11" s="283" t="s">
        <v>68</v>
      </c>
      <c r="AH11" s="283"/>
      <c r="AI11" s="283"/>
      <c r="AJ11" s="283" t="s">
        <v>69</v>
      </c>
      <c r="AK11" s="283"/>
      <c r="AL11" s="283"/>
      <c r="AM11" s="283" t="s">
        <v>68</v>
      </c>
      <c r="AN11" s="283"/>
      <c r="AO11" s="283"/>
      <c r="AP11" s="283" t="s">
        <v>69</v>
      </c>
      <c r="AQ11" s="283"/>
      <c r="AR11" s="283"/>
      <c r="AS11" s="283" t="s">
        <v>68</v>
      </c>
      <c r="AT11" s="283"/>
      <c r="AU11" s="283"/>
      <c r="AV11" s="283" t="s">
        <v>69</v>
      </c>
      <c r="AW11" s="283"/>
      <c r="AX11" s="283"/>
      <c r="AY11" s="283" t="s">
        <v>68</v>
      </c>
      <c r="AZ11" s="283"/>
      <c r="BA11" s="283"/>
      <c r="BB11" s="283" t="s">
        <v>69</v>
      </c>
      <c r="BC11" s="283"/>
      <c r="BD11" s="283"/>
      <c r="BE11" s="283" t="s">
        <v>68</v>
      </c>
      <c r="BF11" s="283"/>
      <c r="BG11" s="283"/>
      <c r="BH11" s="283" t="s">
        <v>69</v>
      </c>
      <c r="BI11" s="283"/>
      <c r="BJ11" s="283"/>
    </row>
    <row r="12" spans="1:62" s="63" customFormat="1" ht="28.5" customHeight="1">
      <c r="A12" s="297"/>
      <c r="B12" s="300"/>
      <c r="C12" s="288" t="s">
        <v>70</v>
      </c>
      <c r="D12" s="288"/>
      <c r="E12" s="286" t="s">
        <v>71</v>
      </c>
      <c r="F12" s="288" t="s">
        <v>70</v>
      </c>
      <c r="G12" s="288"/>
      <c r="H12" s="286" t="s">
        <v>71</v>
      </c>
      <c r="I12" s="288" t="s">
        <v>70</v>
      </c>
      <c r="J12" s="288"/>
      <c r="K12" s="286" t="s">
        <v>71</v>
      </c>
      <c r="L12" s="288" t="s">
        <v>70</v>
      </c>
      <c r="M12" s="288"/>
      <c r="N12" s="286" t="s">
        <v>71</v>
      </c>
      <c r="O12" s="288" t="s">
        <v>70</v>
      </c>
      <c r="P12" s="288"/>
      <c r="Q12" s="286" t="s">
        <v>71</v>
      </c>
      <c r="R12" s="288" t="s">
        <v>70</v>
      </c>
      <c r="S12" s="288"/>
      <c r="T12" s="286" t="s">
        <v>71</v>
      </c>
      <c r="U12" s="288" t="s">
        <v>70</v>
      </c>
      <c r="V12" s="288"/>
      <c r="W12" s="286" t="s">
        <v>71</v>
      </c>
      <c r="X12" s="288" t="s">
        <v>70</v>
      </c>
      <c r="Y12" s="288"/>
      <c r="Z12" s="286" t="s">
        <v>71</v>
      </c>
      <c r="AA12" s="288" t="s">
        <v>70</v>
      </c>
      <c r="AB12" s="288"/>
      <c r="AC12" s="286" t="s">
        <v>71</v>
      </c>
      <c r="AD12" s="288" t="s">
        <v>70</v>
      </c>
      <c r="AE12" s="288"/>
      <c r="AF12" s="286" t="s">
        <v>71</v>
      </c>
      <c r="AG12" s="288" t="s">
        <v>70</v>
      </c>
      <c r="AH12" s="288"/>
      <c r="AI12" s="286" t="s">
        <v>71</v>
      </c>
      <c r="AJ12" s="288" t="s">
        <v>70</v>
      </c>
      <c r="AK12" s="288"/>
      <c r="AL12" s="286" t="s">
        <v>71</v>
      </c>
      <c r="AM12" s="288" t="s">
        <v>70</v>
      </c>
      <c r="AN12" s="288"/>
      <c r="AO12" s="286" t="s">
        <v>71</v>
      </c>
      <c r="AP12" s="288" t="s">
        <v>70</v>
      </c>
      <c r="AQ12" s="288"/>
      <c r="AR12" s="286" t="s">
        <v>71</v>
      </c>
      <c r="AS12" s="288" t="s">
        <v>70</v>
      </c>
      <c r="AT12" s="288"/>
      <c r="AU12" s="286" t="s">
        <v>71</v>
      </c>
      <c r="AV12" s="288" t="s">
        <v>70</v>
      </c>
      <c r="AW12" s="288"/>
      <c r="AX12" s="286" t="s">
        <v>71</v>
      </c>
      <c r="AY12" s="288" t="s">
        <v>70</v>
      </c>
      <c r="AZ12" s="288"/>
      <c r="BA12" s="286" t="s">
        <v>71</v>
      </c>
      <c r="BB12" s="288" t="s">
        <v>70</v>
      </c>
      <c r="BC12" s="288"/>
      <c r="BD12" s="286" t="s">
        <v>71</v>
      </c>
      <c r="BE12" s="288" t="s">
        <v>70</v>
      </c>
      <c r="BF12" s="288"/>
      <c r="BG12" s="286" t="s">
        <v>71</v>
      </c>
      <c r="BH12" s="288" t="s">
        <v>70</v>
      </c>
      <c r="BI12" s="288"/>
      <c r="BJ12" s="286" t="s">
        <v>71</v>
      </c>
    </row>
    <row r="13" spans="1:62" s="67" customFormat="1" ht="13.5" customHeight="1">
      <c r="A13" s="64"/>
      <c r="B13" s="65"/>
      <c r="C13" s="66" t="s">
        <v>72</v>
      </c>
      <c r="D13" s="66" t="s">
        <v>73</v>
      </c>
      <c r="E13" s="287"/>
      <c r="F13" s="66" t="s">
        <v>72</v>
      </c>
      <c r="G13" s="66" t="s">
        <v>73</v>
      </c>
      <c r="H13" s="287"/>
      <c r="I13" s="66" t="s">
        <v>72</v>
      </c>
      <c r="J13" s="66" t="s">
        <v>74</v>
      </c>
      <c r="K13" s="287"/>
      <c r="L13" s="66" t="s">
        <v>72</v>
      </c>
      <c r="M13" s="66" t="s">
        <v>74</v>
      </c>
      <c r="N13" s="287"/>
      <c r="O13" s="66" t="s">
        <v>72</v>
      </c>
      <c r="P13" s="66" t="s">
        <v>75</v>
      </c>
      <c r="Q13" s="287"/>
      <c r="R13" s="66" t="s">
        <v>72</v>
      </c>
      <c r="S13" s="66" t="s">
        <v>75</v>
      </c>
      <c r="T13" s="287"/>
      <c r="U13" s="66" t="s">
        <v>72</v>
      </c>
      <c r="V13" s="66" t="s">
        <v>116</v>
      </c>
      <c r="W13" s="287"/>
      <c r="X13" s="66" t="s">
        <v>72</v>
      </c>
      <c r="Y13" s="66" t="s">
        <v>116</v>
      </c>
      <c r="Z13" s="287"/>
      <c r="AA13" s="66" t="s">
        <v>72</v>
      </c>
      <c r="AB13" s="66" t="s">
        <v>73</v>
      </c>
      <c r="AC13" s="287"/>
      <c r="AD13" s="66" t="s">
        <v>72</v>
      </c>
      <c r="AE13" s="66" t="s">
        <v>73</v>
      </c>
      <c r="AF13" s="287"/>
      <c r="AG13" s="66" t="s">
        <v>72</v>
      </c>
      <c r="AH13" s="66" t="s">
        <v>74</v>
      </c>
      <c r="AI13" s="287"/>
      <c r="AJ13" s="66" t="s">
        <v>72</v>
      </c>
      <c r="AK13" s="66" t="s">
        <v>74</v>
      </c>
      <c r="AL13" s="287"/>
      <c r="AM13" s="66" t="s">
        <v>72</v>
      </c>
      <c r="AN13" s="66" t="s">
        <v>75</v>
      </c>
      <c r="AO13" s="287"/>
      <c r="AP13" s="66" t="s">
        <v>72</v>
      </c>
      <c r="AQ13" s="66" t="s">
        <v>75</v>
      </c>
      <c r="AR13" s="287"/>
      <c r="AS13" s="66" t="s">
        <v>72</v>
      </c>
      <c r="AT13" s="66" t="s">
        <v>75</v>
      </c>
      <c r="AU13" s="287"/>
      <c r="AV13" s="66" t="s">
        <v>72</v>
      </c>
      <c r="AW13" s="66" t="s">
        <v>75</v>
      </c>
      <c r="AX13" s="287"/>
      <c r="AY13" s="284" t="s">
        <v>72</v>
      </c>
      <c r="AZ13" s="285"/>
      <c r="BA13" s="287"/>
      <c r="BB13" s="284" t="s">
        <v>72</v>
      </c>
      <c r="BC13" s="285"/>
      <c r="BD13" s="287"/>
      <c r="BE13" s="284" t="s">
        <v>72</v>
      </c>
      <c r="BF13" s="285"/>
      <c r="BG13" s="287"/>
      <c r="BH13" s="284" t="s">
        <v>72</v>
      </c>
      <c r="BI13" s="285"/>
      <c r="BJ13" s="287"/>
    </row>
    <row r="14" spans="1:65" s="77" customFormat="1" ht="90" customHeight="1">
      <c r="A14" s="68"/>
      <c r="B14" s="69" t="s">
        <v>117</v>
      </c>
      <c r="C14" s="70">
        <v>195</v>
      </c>
      <c r="D14" s="71">
        <v>316492.705156695</v>
      </c>
      <c r="E14" s="71">
        <v>148.59895</v>
      </c>
      <c r="F14" s="70">
        <v>240</v>
      </c>
      <c r="G14" s="71">
        <v>364588.713</v>
      </c>
      <c r="H14" s="71">
        <v>129.99679</v>
      </c>
      <c r="I14" s="70">
        <v>43</v>
      </c>
      <c r="J14" s="71">
        <v>191.73837535014</v>
      </c>
      <c r="K14" s="71">
        <v>4.53986</v>
      </c>
      <c r="L14" s="70">
        <v>91</v>
      </c>
      <c r="M14" s="71">
        <v>416.910537142857</v>
      </c>
      <c r="N14" s="71">
        <v>7.50675</v>
      </c>
      <c r="O14" s="72">
        <v>143</v>
      </c>
      <c r="P14" s="73">
        <v>154.789</v>
      </c>
      <c r="Q14" s="73">
        <v>123.781345</v>
      </c>
      <c r="R14" s="72">
        <v>170</v>
      </c>
      <c r="S14" s="73">
        <v>257.2043334823454</v>
      </c>
      <c r="T14" s="73">
        <v>114.23184</v>
      </c>
      <c r="U14" s="70">
        <v>11</v>
      </c>
      <c r="V14" s="71">
        <v>34.47337037037037</v>
      </c>
      <c r="W14" s="71">
        <v>10.065999999999999</v>
      </c>
      <c r="X14" s="70">
        <v>29</v>
      </c>
      <c r="Y14" s="71">
        <v>100.024</v>
      </c>
      <c r="Z14" s="71">
        <v>1.59</v>
      </c>
      <c r="AA14" s="70">
        <v>45</v>
      </c>
      <c r="AB14" s="71">
        <v>37736.21875</v>
      </c>
      <c r="AC14" s="71">
        <v>31.92529</v>
      </c>
      <c r="AD14" s="70">
        <v>91</v>
      </c>
      <c r="AE14" s="71">
        <v>31268.97</v>
      </c>
      <c r="AF14" s="71">
        <v>15.36151</v>
      </c>
      <c r="AG14" s="70">
        <v>109</v>
      </c>
      <c r="AH14" s="71">
        <v>590.4562765932</v>
      </c>
      <c r="AI14" s="71">
        <v>142.90677</v>
      </c>
      <c r="AJ14" s="70">
        <v>135</v>
      </c>
      <c r="AK14" s="71">
        <v>689.7235714475</v>
      </c>
      <c r="AL14" s="71">
        <v>95.31381999999999</v>
      </c>
      <c r="AM14" s="70">
        <v>188</v>
      </c>
      <c r="AN14" s="71">
        <v>137.4874025936</v>
      </c>
      <c r="AO14" s="71">
        <v>261.13341</v>
      </c>
      <c r="AP14" s="70">
        <v>221</v>
      </c>
      <c r="AQ14" s="71">
        <v>134.82</v>
      </c>
      <c r="AR14" s="71">
        <v>194.36489000000003</v>
      </c>
      <c r="AS14" s="70">
        <v>806</v>
      </c>
      <c r="AT14" s="71">
        <v>897.83438471173</v>
      </c>
      <c r="AU14" s="71">
        <v>1177.87</v>
      </c>
      <c r="AV14" s="70">
        <v>842</v>
      </c>
      <c r="AW14" s="71">
        <v>686.0395354730641</v>
      </c>
      <c r="AX14" s="71">
        <v>702.7596249999999</v>
      </c>
      <c r="AY14" s="74">
        <v>0</v>
      </c>
      <c r="AZ14" s="75">
        <v>0</v>
      </c>
      <c r="BA14" s="75">
        <v>0</v>
      </c>
      <c r="BB14" s="74">
        <v>0</v>
      </c>
      <c r="BC14" s="75">
        <v>0</v>
      </c>
      <c r="BD14" s="75">
        <v>0</v>
      </c>
      <c r="BE14" s="289">
        <f>SUM(C14,I14,O14,U14,AA14,AG14,AM14,AS14,AY14)</f>
        <v>1540</v>
      </c>
      <c r="BF14" s="289"/>
      <c r="BG14" s="73">
        <f>SUM(E14,K14,Q14,W14,AC14,AI14,AO14,AU14,BA14)</f>
        <v>1900.821625</v>
      </c>
      <c r="BH14" s="289">
        <f>SUM(F14,L14,R14,X14,AD14,AJ14,AP14,AV14,BB14)</f>
        <v>1819</v>
      </c>
      <c r="BI14" s="289"/>
      <c r="BJ14" s="73">
        <f>SUM(H14,N14,T14,Z14,AF14,AL14,AR14,AX14,BD14)</f>
        <v>1261.125225</v>
      </c>
      <c r="BK14" s="209">
        <f>BG14+BJ14</f>
        <v>3161.9468500000003</v>
      </c>
      <c r="BL14" s="209">
        <f>SUM('Part-II'!K30:M30)</f>
        <v>3161.9468500000003</v>
      </c>
      <c r="BM14" s="209">
        <f>BL14-BK14</f>
        <v>0</v>
      </c>
    </row>
    <row r="15" spans="1:65" s="85" customFormat="1" ht="90" customHeight="1">
      <c r="A15" s="78"/>
      <c r="B15" s="79"/>
      <c r="C15" s="80"/>
      <c r="D15" s="81"/>
      <c r="E15" s="81"/>
      <c r="F15" s="80"/>
      <c r="G15" s="81"/>
      <c r="H15" s="81"/>
      <c r="I15" s="80"/>
      <c r="J15" s="81"/>
      <c r="K15" s="81"/>
      <c r="L15" s="80"/>
      <c r="M15" s="81"/>
      <c r="N15" s="81"/>
      <c r="O15" s="80"/>
      <c r="P15" s="81"/>
      <c r="Q15" s="81"/>
      <c r="R15" s="80"/>
      <c r="S15" s="81"/>
      <c r="T15" s="81"/>
      <c r="U15" s="80"/>
      <c r="V15" s="81"/>
      <c r="W15" s="81"/>
      <c r="X15" s="80"/>
      <c r="Y15" s="81"/>
      <c r="Z15" s="81"/>
      <c r="AA15" s="80"/>
      <c r="AB15" s="81"/>
      <c r="AC15" s="81"/>
      <c r="AD15" s="80"/>
      <c r="AE15" s="81"/>
      <c r="AF15" s="81"/>
      <c r="AG15" s="80"/>
      <c r="AH15" s="81"/>
      <c r="AI15" s="81"/>
      <c r="AJ15" s="80"/>
      <c r="AK15" s="81"/>
      <c r="AL15" s="81"/>
      <c r="AM15" s="80"/>
      <c r="AN15" s="81"/>
      <c r="AO15" s="81"/>
      <c r="AP15" s="80"/>
      <c r="AQ15" s="81"/>
      <c r="AR15" s="81"/>
      <c r="AS15" s="80"/>
      <c r="AT15" s="81"/>
      <c r="AU15" s="81"/>
      <c r="AV15" s="80"/>
      <c r="AW15" s="81"/>
      <c r="AX15" s="81"/>
      <c r="AY15" s="82"/>
      <c r="AZ15" s="83"/>
      <c r="BA15" s="83"/>
      <c r="BB15" s="82"/>
      <c r="BC15" s="83"/>
      <c r="BD15" s="83"/>
      <c r="BE15" s="282"/>
      <c r="BF15" s="282"/>
      <c r="BG15" s="184"/>
      <c r="BH15" s="282"/>
      <c r="BI15" s="282"/>
      <c r="BJ15" s="184"/>
      <c r="BK15" s="76"/>
      <c r="BL15" s="76"/>
      <c r="BM15" s="84"/>
    </row>
    <row r="16" spans="3:65" ht="18.75">
      <c r="C16" s="87"/>
      <c r="D16" s="88"/>
      <c r="E16" s="88"/>
      <c r="F16" s="87"/>
      <c r="G16" s="88"/>
      <c r="H16" s="88"/>
      <c r="I16" s="87"/>
      <c r="J16" s="88"/>
      <c r="K16" s="88"/>
      <c r="L16" s="87"/>
      <c r="M16" s="88"/>
      <c r="N16" s="88"/>
      <c r="O16" s="87"/>
      <c r="P16" s="88"/>
      <c r="Q16" s="88"/>
      <c r="R16" s="87"/>
      <c r="S16" s="88"/>
      <c r="T16" s="88"/>
      <c r="U16" s="87"/>
      <c r="V16" s="88"/>
      <c r="W16" s="88"/>
      <c r="X16" s="87"/>
      <c r="Y16" s="88"/>
      <c r="Z16" s="88"/>
      <c r="AA16" s="87"/>
      <c r="AB16" s="88"/>
      <c r="AC16" s="88"/>
      <c r="AD16" s="87"/>
      <c r="AE16" s="88"/>
      <c r="AF16" s="88"/>
      <c r="AG16" s="87"/>
      <c r="AH16" s="88"/>
      <c r="AI16" s="88"/>
      <c r="AJ16" s="87"/>
      <c r="AK16" s="88"/>
      <c r="AL16" s="88"/>
      <c r="AM16" s="87"/>
      <c r="AN16" s="88"/>
      <c r="AO16" s="88"/>
      <c r="AP16" s="87"/>
      <c r="AQ16" s="88"/>
      <c r="AR16" s="88"/>
      <c r="AS16" s="87"/>
      <c r="AT16" s="88"/>
      <c r="AU16" s="88"/>
      <c r="AV16" s="87"/>
      <c r="AW16" s="88"/>
      <c r="AX16" s="88"/>
      <c r="AY16" s="89"/>
      <c r="AZ16" s="88"/>
      <c r="BA16" s="88"/>
      <c r="BB16" s="90"/>
      <c r="BC16" s="90"/>
      <c r="BE16" s="91"/>
      <c r="BF16" s="92"/>
      <c r="BG16" s="92"/>
      <c r="BH16" s="92"/>
      <c r="BI16" s="91"/>
      <c r="BM16" s="93"/>
    </row>
    <row r="17" spans="4:61" ht="18.75">
      <c r="D17" s="88"/>
      <c r="E17" s="88"/>
      <c r="G17" s="88"/>
      <c r="H17" s="88"/>
      <c r="J17" s="88"/>
      <c r="K17" s="88"/>
      <c r="M17" s="88"/>
      <c r="N17" s="88"/>
      <c r="P17" s="88"/>
      <c r="Q17" s="88"/>
      <c r="S17" s="88"/>
      <c r="T17" s="88"/>
      <c r="V17" s="88"/>
      <c r="W17" s="88"/>
      <c r="Y17" s="88"/>
      <c r="Z17" s="88"/>
      <c r="AB17" s="88"/>
      <c r="AC17" s="88"/>
      <c r="AE17" s="88"/>
      <c r="AF17" s="88"/>
      <c r="AH17" s="88"/>
      <c r="AI17" s="88"/>
      <c r="AK17" s="88"/>
      <c r="AL17" s="88"/>
      <c r="AN17" s="88"/>
      <c r="AO17" s="88"/>
      <c r="AQ17" s="88"/>
      <c r="AR17" s="88"/>
      <c r="AT17" s="88"/>
      <c r="AU17" s="88"/>
      <c r="AW17" s="88"/>
      <c r="AX17" s="88"/>
      <c r="AY17" s="89"/>
      <c r="AZ17" s="88"/>
      <c r="BA17" s="88"/>
      <c r="BE17" s="129" t="s">
        <v>118</v>
      </c>
      <c r="BF17" s="96"/>
      <c r="BG17" s="96"/>
      <c r="BH17" s="96"/>
      <c r="BI17" s="95"/>
    </row>
    <row r="18" spans="2:62" s="87" customFormat="1" ht="18.75">
      <c r="B18" s="97"/>
      <c r="AU18" s="88"/>
      <c r="AX18" s="88"/>
      <c r="AY18" s="98"/>
      <c r="AZ18" s="98"/>
      <c r="BA18" s="98"/>
      <c r="BE18" s="131" t="s">
        <v>119</v>
      </c>
      <c r="BF18" s="99"/>
      <c r="BG18" s="99"/>
      <c r="BH18" s="99"/>
      <c r="BI18" s="100"/>
      <c r="BJ18" s="100"/>
    </row>
    <row r="19" spans="5:62" ht="18.75">
      <c r="E19" s="87"/>
      <c r="H19" s="87"/>
      <c r="K19" s="87"/>
      <c r="N19" s="87"/>
      <c r="Q19" s="87"/>
      <c r="S19" s="87"/>
      <c r="T19" s="87"/>
      <c r="W19" s="87"/>
      <c r="Z19" s="87"/>
      <c r="AC19" s="87"/>
      <c r="AF19" s="87"/>
      <c r="AG19" s="87"/>
      <c r="AI19" s="87"/>
      <c r="AL19" s="87"/>
      <c r="AM19" s="87"/>
      <c r="AO19" s="87"/>
      <c r="AP19" s="87"/>
      <c r="AR19" s="87"/>
      <c r="AU19" s="87"/>
      <c r="AX19" s="87"/>
      <c r="AZ19" s="94"/>
      <c r="BA19" s="94"/>
      <c r="BE19" s="131" t="s">
        <v>120</v>
      </c>
      <c r="BF19" s="101"/>
      <c r="BG19" s="101"/>
      <c r="BH19" s="101"/>
      <c r="BI19" s="96"/>
      <c r="BJ19" s="96"/>
    </row>
    <row r="20" s="87" customFormat="1" ht="15.75">
      <c r="BE20" s="133" t="s">
        <v>121</v>
      </c>
    </row>
    <row r="21" spans="3:57" ht="16.5">
      <c r="C21" s="87"/>
      <c r="F21" s="87"/>
      <c r="I21" s="87"/>
      <c r="L21" s="87"/>
      <c r="O21" s="87"/>
      <c r="R21" s="87"/>
      <c r="U21" s="87"/>
      <c r="X21" s="87"/>
      <c r="AA21" s="87"/>
      <c r="AD21" s="87"/>
      <c r="AG21" s="87"/>
      <c r="AJ21" s="87"/>
      <c r="AM21" s="87"/>
      <c r="AP21" s="87"/>
      <c r="AS21" s="87"/>
      <c r="AV21" s="87"/>
      <c r="BE21" s="131" t="s">
        <v>122</v>
      </c>
    </row>
    <row r="22" spans="3:48" ht="15">
      <c r="C22" s="87"/>
      <c r="F22" s="87"/>
      <c r="I22" s="87"/>
      <c r="L22" s="87"/>
      <c r="O22" s="87"/>
      <c r="R22" s="87"/>
      <c r="U22" s="87"/>
      <c r="X22" s="87"/>
      <c r="AA22" s="87"/>
      <c r="AD22" s="87"/>
      <c r="AG22" s="87"/>
      <c r="AJ22" s="87"/>
      <c r="AM22" s="87"/>
      <c r="AP22" s="87"/>
      <c r="AS22" s="87"/>
      <c r="AV22" s="87"/>
    </row>
    <row r="23" spans="18:58" ht="15.75" customHeight="1">
      <c r="R23" s="305"/>
      <c r="S23" s="305"/>
      <c r="BF23" s="87"/>
    </row>
    <row r="24" spans="40:58" ht="15">
      <c r="AN24" s="87"/>
      <c r="AO24" s="210"/>
      <c r="AP24" s="87"/>
      <c r="AQ24" s="87"/>
      <c r="AR24" s="210"/>
      <c r="AS24" s="87"/>
      <c r="AT24" s="87"/>
      <c r="BF24" s="87"/>
    </row>
    <row r="25" spans="40:58" ht="15">
      <c r="AN25" s="87"/>
      <c r="AO25" s="210"/>
      <c r="AP25" s="87"/>
      <c r="AQ25" s="87"/>
      <c r="AR25" s="210"/>
      <c r="AS25" s="87"/>
      <c r="AT25" s="87"/>
      <c r="BF25" s="97"/>
    </row>
    <row r="26" spans="40:46" ht="15">
      <c r="AN26" s="87"/>
      <c r="AO26" s="210"/>
      <c r="AP26" s="87"/>
      <c r="AQ26" s="87"/>
      <c r="AR26" s="210"/>
      <c r="AS26" s="87"/>
      <c r="AT26" s="87"/>
    </row>
    <row r="27" spans="40:46" ht="15">
      <c r="AN27" s="87"/>
      <c r="AO27" s="210"/>
      <c r="AP27" s="87"/>
      <c r="AQ27" s="87"/>
      <c r="AR27" s="210"/>
      <c r="AS27" s="87"/>
      <c r="AT27" s="87"/>
    </row>
    <row r="28" spans="40:46" ht="15">
      <c r="AN28" s="87"/>
      <c r="AO28" s="210"/>
      <c r="AP28" s="87"/>
      <c r="AQ28" s="87"/>
      <c r="AR28" s="210"/>
      <c r="AS28" s="87"/>
      <c r="AT28" s="87"/>
    </row>
    <row r="29" spans="40:46" ht="15">
      <c r="AN29" s="87"/>
      <c r="AO29" s="210"/>
      <c r="AP29" s="87"/>
      <c r="AQ29" s="87"/>
      <c r="AR29" s="210"/>
      <c r="AS29" s="87"/>
      <c r="AT29" s="87"/>
    </row>
    <row r="30" spans="40:46" ht="15">
      <c r="AN30" s="87"/>
      <c r="AO30" s="210"/>
      <c r="AP30" s="87"/>
      <c r="AQ30" s="87"/>
      <c r="AR30" s="210"/>
      <c r="AS30" s="87"/>
      <c r="AT30" s="87"/>
    </row>
    <row r="31" spans="40:46" ht="15">
      <c r="AN31" s="87"/>
      <c r="AO31" s="210"/>
      <c r="AP31" s="87"/>
      <c r="AQ31" s="87"/>
      <c r="AR31" s="210"/>
      <c r="AS31" s="87"/>
      <c r="AT31" s="87"/>
    </row>
    <row r="32" spans="40:46" ht="15">
      <c r="AN32" s="87"/>
      <c r="AO32" s="210"/>
      <c r="AP32" s="87"/>
      <c r="AQ32" s="87"/>
      <c r="AR32" s="210"/>
      <c r="AS32" s="87"/>
      <c r="AT32" s="87"/>
    </row>
    <row r="33" spans="40:46" ht="15">
      <c r="AN33" s="87"/>
      <c r="AO33" s="210"/>
      <c r="AP33" s="87"/>
      <c r="AQ33" s="87"/>
      <c r="AR33" s="210"/>
      <c r="AS33" s="87"/>
      <c r="AT33" s="87"/>
    </row>
    <row r="34" spans="40:46" ht="15">
      <c r="AN34" s="87"/>
      <c r="AO34" s="210"/>
      <c r="AP34" s="87"/>
      <c r="AQ34" s="87"/>
      <c r="AR34" s="210"/>
      <c r="AS34" s="87"/>
      <c r="AT34" s="87"/>
    </row>
    <row r="35" spans="40:46" ht="15">
      <c r="AN35" s="87"/>
      <c r="AO35" s="210"/>
      <c r="AP35" s="87"/>
      <c r="AQ35" s="87"/>
      <c r="AR35" s="210"/>
      <c r="AS35" s="87"/>
      <c r="AT35" s="87"/>
    </row>
    <row r="36" spans="40:46" ht="15">
      <c r="AN36" s="87"/>
      <c r="AO36" s="210"/>
      <c r="AP36" s="87"/>
      <c r="AQ36" s="87"/>
      <c r="AR36" s="210"/>
      <c r="AS36" s="87"/>
      <c r="AT36" s="87"/>
    </row>
    <row r="37" spans="40:45" ht="15">
      <c r="AN37" s="87"/>
      <c r="AO37" s="87"/>
      <c r="AP37" s="87"/>
      <c r="AQ37" s="87"/>
      <c r="AR37" s="87"/>
      <c r="AS37" s="87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K19 AZ16:BA17 D17:E18 G17:H18 J17:K18 M17:N18 P17:Q18 S17:T18 V17:W18 Y17:Z18 AB17:AC18 AE17:AF18 AH17:AI18 AK17:AL18 AN17:AO18 AQ17:AR18 AT17:AU18 AW17:AX18 C16:AX16">
    <cfRule type="cellIs" priority="1" dxfId="3" operator="lessThan" stopIfTrue="1">
      <formula>0</formula>
    </cfRule>
  </conditionalFormatting>
  <conditionalFormatting sqref="A20:IV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23" sqref="P23"/>
    </sheetView>
  </sheetViews>
  <sheetFormatPr defaultColWidth="9.140625" defaultRowHeight="15"/>
  <cols>
    <col min="1" max="1" width="5.57421875" style="32" customWidth="1"/>
    <col min="2" max="2" width="24.28125" style="32" customWidth="1"/>
    <col min="3" max="3" width="9.7109375" style="32" customWidth="1"/>
    <col min="4" max="4" width="10.8515625" style="32" customWidth="1"/>
    <col min="5" max="5" width="9.7109375" style="32" customWidth="1"/>
    <col min="6" max="6" width="10.8515625" style="32" customWidth="1"/>
    <col min="7" max="7" width="9.7109375" style="32" customWidth="1"/>
    <col min="8" max="8" width="10.8515625" style="32" customWidth="1"/>
    <col min="9" max="9" width="9.7109375" style="32" customWidth="1"/>
    <col min="10" max="10" width="10.8515625" style="32" customWidth="1"/>
    <col min="11" max="12" width="9.7109375" style="32" customWidth="1"/>
    <col min="13" max="16384" width="9.140625" style="32" customWidth="1"/>
  </cols>
  <sheetData>
    <row r="1" spans="11:12" ht="15.75">
      <c r="K1" s="309" t="s">
        <v>79</v>
      </c>
      <c r="L1" s="309"/>
    </row>
    <row r="2" spans="1:12" ht="23.25">
      <c r="A2" s="310" t="s">
        <v>37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0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311" t="s">
        <v>38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ht="11.25" customHeight="1"/>
    <row r="6" spans="1:12" ht="18.75">
      <c r="A6" s="312" t="s">
        <v>129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</row>
    <row r="8" spans="1:12" ht="77.25" customHeight="1">
      <c r="A8" s="307" t="s">
        <v>0</v>
      </c>
      <c r="B8" s="307" t="s">
        <v>41</v>
      </c>
      <c r="C8" s="308" t="s">
        <v>76</v>
      </c>
      <c r="D8" s="308"/>
      <c r="E8" s="308" t="s">
        <v>80</v>
      </c>
      <c r="F8" s="308"/>
      <c r="G8" s="308" t="s">
        <v>81</v>
      </c>
      <c r="H8" s="308"/>
      <c r="I8" s="308" t="s">
        <v>82</v>
      </c>
      <c r="J8" s="308"/>
      <c r="K8" s="308" t="s">
        <v>83</v>
      </c>
      <c r="L8" s="308"/>
    </row>
    <row r="9" spans="1:12" ht="15">
      <c r="A9" s="307"/>
      <c r="B9" s="307"/>
      <c r="C9" s="34" t="s">
        <v>77</v>
      </c>
      <c r="D9" s="34" t="s">
        <v>78</v>
      </c>
      <c r="E9" s="34" t="s">
        <v>77</v>
      </c>
      <c r="F9" s="34" t="s">
        <v>78</v>
      </c>
      <c r="G9" s="34" t="s">
        <v>77</v>
      </c>
      <c r="H9" s="34" t="s">
        <v>78</v>
      </c>
      <c r="I9" s="34" t="s">
        <v>77</v>
      </c>
      <c r="J9" s="34" t="s">
        <v>78</v>
      </c>
      <c r="K9" s="34" t="s">
        <v>77</v>
      </c>
      <c r="L9" s="34" t="s">
        <v>107</v>
      </c>
    </row>
    <row r="10" spans="1:12" ht="1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</row>
    <row r="11" spans="1:14" s="43" customFormat="1" ht="18">
      <c r="A11" s="40">
        <v>1</v>
      </c>
      <c r="B11" s="41" t="s">
        <v>23</v>
      </c>
      <c r="C11" s="240">
        <v>2672</v>
      </c>
      <c r="D11" s="240">
        <v>175</v>
      </c>
      <c r="E11" s="42">
        <v>93</v>
      </c>
      <c r="F11" s="42">
        <v>11</v>
      </c>
      <c r="G11" s="42">
        <v>77</v>
      </c>
      <c r="H11" s="42">
        <v>27</v>
      </c>
      <c r="I11" s="42">
        <v>0</v>
      </c>
      <c r="J11" s="42">
        <v>0</v>
      </c>
      <c r="K11" s="42">
        <v>0</v>
      </c>
      <c r="L11" s="42">
        <v>4</v>
      </c>
      <c r="M11" s="245"/>
      <c r="N11" s="246"/>
    </row>
    <row r="12" spans="1:14" s="43" customFormat="1" ht="18">
      <c r="A12" s="40">
        <v>2</v>
      </c>
      <c r="B12" s="41" t="s">
        <v>24</v>
      </c>
      <c r="C12" s="240">
        <v>2979</v>
      </c>
      <c r="D12" s="241">
        <v>1498</v>
      </c>
      <c r="E12" s="42">
        <v>95</v>
      </c>
      <c r="F12" s="42">
        <v>11</v>
      </c>
      <c r="G12" s="42">
        <v>48</v>
      </c>
      <c r="H12" s="47">
        <v>58</v>
      </c>
      <c r="I12" s="42">
        <v>0</v>
      </c>
      <c r="J12" s="42">
        <v>0</v>
      </c>
      <c r="K12" s="42">
        <v>1</v>
      </c>
      <c r="L12" s="42">
        <v>4</v>
      </c>
      <c r="M12" s="245"/>
      <c r="N12" s="246"/>
    </row>
    <row r="13" spans="1:14" s="43" customFormat="1" ht="18">
      <c r="A13" s="40">
        <v>3</v>
      </c>
      <c r="B13" s="41" t="s">
        <v>25</v>
      </c>
      <c r="C13" s="240">
        <v>4729</v>
      </c>
      <c r="D13" s="240">
        <v>353</v>
      </c>
      <c r="E13" s="42">
        <v>337</v>
      </c>
      <c r="F13" s="42">
        <v>16</v>
      </c>
      <c r="G13" s="42">
        <v>334</v>
      </c>
      <c r="H13" s="42">
        <v>19</v>
      </c>
      <c r="I13" s="42">
        <v>0</v>
      </c>
      <c r="J13" s="42">
        <v>0</v>
      </c>
      <c r="K13" s="42">
        <v>1</v>
      </c>
      <c r="L13" s="42">
        <v>4</v>
      </c>
      <c r="M13" s="245"/>
      <c r="N13" s="246"/>
    </row>
    <row r="14" spans="1:14" s="43" customFormat="1" ht="18">
      <c r="A14" s="40">
        <v>4</v>
      </c>
      <c r="B14" s="41" t="s">
        <v>26</v>
      </c>
      <c r="C14" s="240">
        <v>1384</v>
      </c>
      <c r="D14" s="240">
        <v>485</v>
      </c>
      <c r="E14" s="42">
        <v>73</v>
      </c>
      <c r="F14" s="42">
        <v>12</v>
      </c>
      <c r="G14" s="42">
        <v>57</v>
      </c>
      <c r="H14" s="42">
        <v>28</v>
      </c>
      <c r="I14" s="42">
        <v>0</v>
      </c>
      <c r="J14" s="42">
        <v>0</v>
      </c>
      <c r="K14" s="42">
        <v>1</v>
      </c>
      <c r="L14" s="42">
        <v>1</v>
      </c>
      <c r="M14" s="245"/>
      <c r="N14" s="246"/>
    </row>
    <row r="15" spans="1:14" s="43" customFormat="1" ht="18">
      <c r="A15" s="40">
        <v>5</v>
      </c>
      <c r="B15" s="41" t="s">
        <v>27</v>
      </c>
      <c r="C15" s="240">
        <v>2749</v>
      </c>
      <c r="D15" s="240">
        <v>263</v>
      </c>
      <c r="E15" s="42">
        <v>160</v>
      </c>
      <c r="F15" s="42">
        <v>11</v>
      </c>
      <c r="G15" s="42">
        <v>140</v>
      </c>
      <c r="H15" s="42">
        <v>31</v>
      </c>
      <c r="I15" s="42">
        <v>0</v>
      </c>
      <c r="J15" s="42">
        <v>0</v>
      </c>
      <c r="K15" s="42">
        <v>0</v>
      </c>
      <c r="L15" s="42">
        <v>0</v>
      </c>
      <c r="M15" s="245"/>
      <c r="N15" s="246"/>
    </row>
    <row r="16" spans="1:14" s="43" customFormat="1" ht="18">
      <c r="A16" s="45">
        <v>6</v>
      </c>
      <c r="B16" s="46" t="s">
        <v>28</v>
      </c>
      <c r="C16" s="240">
        <v>2504</v>
      </c>
      <c r="D16" s="240">
        <v>329</v>
      </c>
      <c r="E16" s="42">
        <v>78</v>
      </c>
      <c r="F16" s="42">
        <v>11</v>
      </c>
      <c r="G16" s="42">
        <v>44</v>
      </c>
      <c r="H16" s="42">
        <v>45</v>
      </c>
      <c r="I16" s="42">
        <v>0</v>
      </c>
      <c r="J16" s="42">
        <v>0</v>
      </c>
      <c r="K16" s="42">
        <v>0</v>
      </c>
      <c r="L16" s="42">
        <v>0</v>
      </c>
      <c r="M16" s="245"/>
      <c r="N16" s="246"/>
    </row>
    <row r="17" spans="1:14" s="43" customFormat="1" ht="18">
      <c r="A17" s="40">
        <v>7</v>
      </c>
      <c r="B17" s="41" t="s">
        <v>29</v>
      </c>
      <c r="C17" s="240">
        <v>2312</v>
      </c>
      <c r="D17" s="240">
        <v>331</v>
      </c>
      <c r="E17" s="42">
        <v>142</v>
      </c>
      <c r="F17" s="42">
        <v>10</v>
      </c>
      <c r="G17" s="42">
        <v>114</v>
      </c>
      <c r="H17" s="42">
        <v>38</v>
      </c>
      <c r="I17" s="42">
        <v>0</v>
      </c>
      <c r="J17" s="42">
        <v>0</v>
      </c>
      <c r="K17" s="42">
        <v>0</v>
      </c>
      <c r="L17" s="42">
        <v>4</v>
      </c>
      <c r="M17" s="245"/>
      <c r="N17" s="246"/>
    </row>
    <row r="18" spans="1:14" s="43" customFormat="1" ht="18">
      <c r="A18" s="40">
        <v>8</v>
      </c>
      <c r="B18" s="41" t="s">
        <v>30</v>
      </c>
      <c r="C18" s="240">
        <v>2415</v>
      </c>
      <c r="D18" s="240">
        <v>69</v>
      </c>
      <c r="E18" s="42">
        <v>47</v>
      </c>
      <c r="F18" s="42">
        <v>12</v>
      </c>
      <c r="G18" s="42">
        <v>47</v>
      </c>
      <c r="H18" s="42">
        <v>12</v>
      </c>
      <c r="I18" s="42">
        <v>0</v>
      </c>
      <c r="J18" s="42">
        <v>0</v>
      </c>
      <c r="K18" s="42">
        <v>0</v>
      </c>
      <c r="L18" s="42">
        <v>0</v>
      </c>
      <c r="M18" s="245"/>
      <c r="N18" s="246"/>
    </row>
    <row r="19" spans="1:14" s="43" customFormat="1" ht="18">
      <c r="A19" s="40">
        <v>9</v>
      </c>
      <c r="B19" s="41" t="s">
        <v>31</v>
      </c>
      <c r="C19" s="240">
        <v>1486</v>
      </c>
      <c r="D19" s="240">
        <v>92</v>
      </c>
      <c r="E19" s="42">
        <v>64</v>
      </c>
      <c r="F19" s="42">
        <v>5</v>
      </c>
      <c r="G19" s="42">
        <v>64</v>
      </c>
      <c r="H19" s="42">
        <v>5</v>
      </c>
      <c r="I19" s="42">
        <v>0</v>
      </c>
      <c r="J19" s="42">
        <v>0</v>
      </c>
      <c r="K19" s="42">
        <v>0</v>
      </c>
      <c r="L19" s="42">
        <v>0</v>
      </c>
      <c r="M19" s="245"/>
      <c r="N19" s="246"/>
    </row>
    <row r="20" spans="1:14" s="43" customFormat="1" ht="18">
      <c r="A20" s="40">
        <v>10</v>
      </c>
      <c r="B20" s="41" t="s">
        <v>32</v>
      </c>
      <c r="C20" s="240">
        <v>2930</v>
      </c>
      <c r="D20" s="240">
        <v>83</v>
      </c>
      <c r="E20" s="42">
        <v>97</v>
      </c>
      <c r="F20" s="42">
        <v>16</v>
      </c>
      <c r="G20" s="42">
        <v>105</v>
      </c>
      <c r="H20" s="42">
        <v>8</v>
      </c>
      <c r="I20" s="42">
        <v>0</v>
      </c>
      <c r="J20" s="42">
        <v>0</v>
      </c>
      <c r="K20" s="42">
        <v>1</v>
      </c>
      <c r="L20" s="42">
        <v>0</v>
      </c>
      <c r="M20" s="245"/>
      <c r="N20" s="246"/>
    </row>
    <row r="21" spans="1:14" s="43" customFormat="1" ht="18">
      <c r="A21" s="40">
        <v>11</v>
      </c>
      <c r="B21" s="41" t="s">
        <v>33</v>
      </c>
      <c r="C21" s="240">
        <v>1569</v>
      </c>
      <c r="D21" s="242">
        <v>127</v>
      </c>
      <c r="E21" s="42">
        <v>99</v>
      </c>
      <c r="F21" s="42">
        <v>5</v>
      </c>
      <c r="G21" s="42">
        <v>76</v>
      </c>
      <c r="H21" s="161">
        <v>28</v>
      </c>
      <c r="I21" s="42">
        <v>0</v>
      </c>
      <c r="J21" s="42">
        <v>0</v>
      </c>
      <c r="K21" s="42">
        <v>0</v>
      </c>
      <c r="L21" s="42">
        <v>0</v>
      </c>
      <c r="M21" s="245"/>
      <c r="N21" s="246"/>
    </row>
    <row r="22" spans="1:14" s="43" customFormat="1" ht="18">
      <c r="A22" s="40">
        <v>12</v>
      </c>
      <c r="B22" s="41" t="s">
        <v>34</v>
      </c>
      <c r="C22" s="240">
        <v>1078</v>
      </c>
      <c r="D22" s="240">
        <v>550</v>
      </c>
      <c r="E22" s="42">
        <v>19</v>
      </c>
      <c r="F22" s="42">
        <v>12</v>
      </c>
      <c r="G22" s="42">
        <v>16</v>
      </c>
      <c r="H22" s="42">
        <v>15</v>
      </c>
      <c r="I22" s="42">
        <v>0</v>
      </c>
      <c r="J22" s="42">
        <v>0</v>
      </c>
      <c r="K22" s="42">
        <v>0</v>
      </c>
      <c r="L22" s="42">
        <v>1</v>
      </c>
      <c r="M22" s="245"/>
      <c r="N22" s="246"/>
    </row>
    <row r="23" spans="1:14" s="43" customFormat="1" ht="18">
      <c r="A23" s="40">
        <v>13</v>
      </c>
      <c r="B23" s="41" t="s">
        <v>35</v>
      </c>
      <c r="C23" s="240">
        <v>2675</v>
      </c>
      <c r="D23" s="240">
        <v>203</v>
      </c>
      <c r="E23" s="42">
        <v>90</v>
      </c>
      <c r="F23" s="42">
        <v>14</v>
      </c>
      <c r="G23" s="42">
        <v>89</v>
      </c>
      <c r="H23" s="42">
        <v>15</v>
      </c>
      <c r="I23" s="42">
        <v>0</v>
      </c>
      <c r="J23" s="42">
        <v>0</v>
      </c>
      <c r="K23" s="42">
        <v>0</v>
      </c>
      <c r="L23" s="42">
        <v>1</v>
      </c>
      <c r="M23" s="245"/>
      <c r="N23" s="246"/>
    </row>
    <row r="24" spans="1:12" ht="18">
      <c r="A24" s="36"/>
      <c r="B24" s="37" t="s">
        <v>5</v>
      </c>
      <c r="C24" s="38">
        <f>SUM(C11:C23)</f>
        <v>31482</v>
      </c>
      <c r="D24" s="38">
        <f aca="true" t="shared" si="0" ref="D24:L24">SUM(D11:D23)</f>
        <v>4558</v>
      </c>
      <c r="E24" s="38">
        <f t="shared" si="0"/>
        <v>1394</v>
      </c>
      <c r="F24" s="38">
        <f t="shared" si="0"/>
        <v>146</v>
      </c>
      <c r="G24" s="38">
        <f t="shared" si="0"/>
        <v>1211</v>
      </c>
      <c r="H24" s="38">
        <f t="shared" si="0"/>
        <v>329</v>
      </c>
      <c r="I24" s="38">
        <f t="shared" si="0"/>
        <v>0</v>
      </c>
      <c r="J24" s="38">
        <f t="shared" si="0"/>
        <v>0</v>
      </c>
      <c r="K24" s="38">
        <f t="shared" si="0"/>
        <v>4</v>
      </c>
      <c r="L24" s="38">
        <f t="shared" si="0"/>
        <v>19</v>
      </c>
    </row>
    <row r="25" spans="4:9" ht="18.75">
      <c r="D25" s="244"/>
      <c r="F25" s="162"/>
      <c r="G25" s="163"/>
      <c r="H25" s="243"/>
      <c r="I25" s="164"/>
    </row>
    <row r="26" spans="7:9" ht="11.25" customHeight="1">
      <c r="G26" s="164"/>
      <c r="H26" s="160"/>
      <c r="I26" s="164"/>
    </row>
    <row r="27" spans="6:10" ht="18">
      <c r="F27" s="160"/>
      <c r="G27" s="166"/>
      <c r="H27" s="160"/>
      <c r="I27" s="165"/>
      <c r="J27" s="233" t="s">
        <v>118</v>
      </c>
    </row>
    <row r="28" spans="4:10" ht="18">
      <c r="D28" s="39"/>
      <c r="J28" s="234" t="s">
        <v>119</v>
      </c>
    </row>
    <row r="29" ht="18">
      <c r="J29" s="234" t="s">
        <v>120</v>
      </c>
    </row>
    <row r="30" ht="18">
      <c r="J30" s="235" t="s">
        <v>121</v>
      </c>
    </row>
    <row r="31" ht="18">
      <c r="J31" s="234" t="s">
        <v>122</v>
      </c>
    </row>
  </sheetData>
  <sheetProtection/>
  <mergeCells count="11">
    <mergeCell ref="A8:A9"/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F18" sqref="F18"/>
    </sheetView>
  </sheetViews>
  <sheetFormatPr defaultColWidth="9.140625" defaultRowHeight="15"/>
  <cols>
    <col min="1" max="1" width="6.421875" style="102" customWidth="1"/>
    <col min="2" max="2" width="16.7109375" style="102" customWidth="1"/>
    <col min="3" max="4" width="10.00390625" style="102" customWidth="1"/>
    <col min="5" max="5" width="6.00390625" style="102" bestFit="1" customWidth="1"/>
    <col min="6" max="6" width="10.28125" style="102" bestFit="1" customWidth="1"/>
    <col min="7" max="7" width="6.00390625" style="102" bestFit="1" customWidth="1"/>
    <col min="8" max="8" width="10.28125" style="102" bestFit="1" customWidth="1"/>
    <col min="9" max="9" width="6.00390625" style="102" bestFit="1" customWidth="1"/>
    <col min="10" max="10" width="10.28125" style="102" bestFit="1" customWidth="1"/>
    <col min="11" max="11" width="6.8515625" style="102" bestFit="1" customWidth="1"/>
    <col min="12" max="12" width="10.28125" style="102" bestFit="1" customWidth="1"/>
    <col min="13" max="13" width="6.8515625" style="102" bestFit="1" customWidth="1"/>
    <col min="14" max="14" width="10.28125" style="102" bestFit="1" customWidth="1"/>
    <col min="15" max="15" width="6.8515625" style="102" bestFit="1" customWidth="1"/>
    <col min="16" max="16" width="10.28125" style="102" bestFit="1" customWidth="1"/>
    <col min="17" max="17" width="6.8515625" style="102" bestFit="1" customWidth="1"/>
    <col min="18" max="18" width="10.28125" style="102" bestFit="1" customWidth="1"/>
    <col min="19" max="19" width="6.8515625" style="102" bestFit="1" customWidth="1"/>
    <col min="20" max="20" width="10.28125" style="102" bestFit="1" customWidth="1"/>
    <col min="21" max="22" width="6.8515625" style="102" bestFit="1" customWidth="1"/>
    <col min="23" max="16384" width="9.140625" style="102" customWidth="1"/>
  </cols>
  <sheetData>
    <row r="1" ht="18.75" customHeight="1">
      <c r="V1" s="103" t="s">
        <v>99</v>
      </c>
    </row>
    <row r="2" spans="1:22" ht="18.75" customHeight="1">
      <c r="A2" s="314" t="s">
        <v>84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</row>
    <row r="3" spans="1:22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5" customHeight="1">
      <c r="A4" s="315" t="s">
        <v>130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</row>
    <row r="5" spans="1:22" ht="18" customHeight="1">
      <c r="A5" s="105" t="s">
        <v>39</v>
      </c>
      <c r="B5" s="8"/>
      <c r="C5" s="106"/>
      <c r="D5" s="106"/>
      <c r="E5" s="106"/>
      <c r="F5" s="106"/>
      <c r="G5" s="106"/>
      <c r="H5" s="106"/>
      <c r="I5" s="106"/>
      <c r="L5" s="107"/>
      <c r="V5" s="108"/>
    </row>
    <row r="6" spans="2:9" ht="18" customHeight="1">
      <c r="B6" s="109"/>
      <c r="C6" s="106"/>
      <c r="D6" s="106"/>
      <c r="E6" s="106"/>
      <c r="F6" s="106"/>
      <c r="G6" s="106"/>
      <c r="H6" s="106"/>
      <c r="I6" s="106"/>
    </row>
    <row r="7" spans="1:22" s="110" customFormat="1" ht="30.75" customHeight="1">
      <c r="A7" s="317" t="s">
        <v>85</v>
      </c>
      <c r="B7" s="317" t="s">
        <v>114</v>
      </c>
      <c r="C7" s="318" t="s">
        <v>86</v>
      </c>
      <c r="D7" s="318"/>
      <c r="E7" s="317" t="s">
        <v>87</v>
      </c>
      <c r="F7" s="317"/>
      <c r="G7" s="317"/>
      <c r="H7" s="317"/>
      <c r="I7" s="317"/>
      <c r="J7" s="317"/>
      <c r="K7" s="317"/>
      <c r="L7" s="317"/>
      <c r="M7" s="316" t="s">
        <v>101</v>
      </c>
      <c r="N7" s="316"/>
      <c r="O7" s="316"/>
      <c r="P7" s="316"/>
      <c r="Q7" s="316"/>
      <c r="R7" s="316"/>
      <c r="S7" s="316"/>
      <c r="T7" s="316"/>
      <c r="U7" s="316"/>
      <c r="V7" s="316"/>
    </row>
    <row r="8" spans="1:22" s="110" customFormat="1" ht="84.75" customHeight="1">
      <c r="A8" s="317"/>
      <c r="B8" s="317"/>
      <c r="C8" s="318" t="s">
        <v>90</v>
      </c>
      <c r="D8" s="318"/>
      <c r="E8" s="317" t="s">
        <v>91</v>
      </c>
      <c r="F8" s="317"/>
      <c r="G8" s="317" t="s">
        <v>92</v>
      </c>
      <c r="H8" s="317"/>
      <c r="I8" s="317" t="s">
        <v>93</v>
      </c>
      <c r="J8" s="317"/>
      <c r="K8" s="317" t="s">
        <v>94</v>
      </c>
      <c r="L8" s="317"/>
      <c r="M8" s="319" t="s">
        <v>102</v>
      </c>
      <c r="N8" s="319"/>
      <c r="O8" s="319" t="s">
        <v>103</v>
      </c>
      <c r="P8" s="319"/>
      <c r="Q8" s="319" t="s">
        <v>104</v>
      </c>
      <c r="R8" s="319"/>
      <c r="S8" s="319" t="s">
        <v>105</v>
      </c>
      <c r="T8" s="319"/>
      <c r="U8" s="319" t="s">
        <v>106</v>
      </c>
      <c r="V8" s="316"/>
    </row>
    <row r="9" spans="1:22" s="114" customFormat="1" ht="30.75" customHeight="1">
      <c r="A9" s="317"/>
      <c r="B9" s="317"/>
      <c r="C9" s="111" t="s">
        <v>95</v>
      </c>
      <c r="D9" s="111" t="s">
        <v>96</v>
      </c>
      <c r="E9" s="112" t="s">
        <v>95</v>
      </c>
      <c r="F9" s="112" t="s">
        <v>96</v>
      </c>
      <c r="G9" s="112" t="s">
        <v>95</v>
      </c>
      <c r="H9" s="112" t="s">
        <v>96</v>
      </c>
      <c r="I9" s="112" t="s">
        <v>95</v>
      </c>
      <c r="J9" s="112" t="s">
        <v>96</v>
      </c>
      <c r="K9" s="112" t="s">
        <v>95</v>
      </c>
      <c r="L9" s="112" t="s">
        <v>96</v>
      </c>
      <c r="M9" s="113" t="s">
        <v>95</v>
      </c>
      <c r="N9" s="113" t="s">
        <v>96</v>
      </c>
      <c r="O9" s="113" t="s">
        <v>95</v>
      </c>
      <c r="P9" s="113" t="s">
        <v>96</v>
      </c>
      <c r="Q9" s="113" t="s">
        <v>95</v>
      </c>
      <c r="R9" s="113" t="s">
        <v>96</v>
      </c>
      <c r="S9" s="113" t="s">
        <v>95</v>
      </c>
      <c r="T9" s="113" t="s">
        <v>96</v>
      </c>
      <c r="U9" s="113" t="s">
        <v>95</v>
      </c>
      <c r="V9" s="113" t="s">
        <v>95</v>
      </c>
    </row>
    <row r="10" spans="1:22" s="118" customFormat="1" ht="19.5" customHeight="1">
      <c r="A10" s="115">
        <v>1</v>
      </c>
      <c r="B10" s="115">
        <v>2</v>
      </c>
      <c r="C10" s="116">
        <v>3</v>
      </c>
      <c r="D10" s="116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7">
        <v>13</v>
      </c>
      <c r="N10" s="117">
        <v>14</v>
      </c>
      <c r="O10" s="117">
        <v>15</v>
      </c>
      <c r="P10" s="117">
        <v>16</v>
      </c>
      <c r="Q10" s="117">
        <v>17</v>
      </c>
      <c r="R10" s="117">
        <v>18</v>
      </c>
      <c r="S10" s="117">
        <v>19</v>
      </c>
      <c r="T10" s="117">
        <v>20</v>
      </c>
      <c r="U10" s="117">
        <v>21</v>
      </c>
      <c r="V10" s="117">
        <v>22</v>
      </c>
    </row>
    <row r="11" spans="1:22" s="125" customFormat="1" ht="73.5" customHeight="1">
      <c r="A11" s="119"/>
      <c r="B11" s="120" t="s">
        <v>124</v>
      </c>
      <c r="C11" s="121">
        <v>146</v>
      </c>
      <c r="D11" s="121">
        <v>130</v>
      </c>
      <c r="E11" s="122">
        <v>13</v>
      </c>
      <c r="F11" s="123">
        <v>13</v>
      </c>
      <c r="G11" s="123">
        <v>59</v>
      </c>
      <c r="H11" s="123">
        <v>59</v>
      </c>
      <c r="I11" s="123">
        <v>13</v>
      </c>
      <c r="J11" s="123">
        <v>13</v>
      </c>
      <c r="K11" s="123">
        <v>13</v>
      </c>
      <c r="L11" s="123">
        <v>13</v>
      </c>
      <c r="M11" s="124">
        <v>5</v>
      </c>
      <c r="N11" s="124">
        <v>5</v>
      </c>
      <c r="O11" s="124">
        <v>2</v>
      </c>
      <c r="P11" s="124">
        <v>2</v>
      </c>
      <c r="Q11" s="124">
        <v>1</v>
      </c>
      <c r="R11" s="124">
        <v>1</v>
      </c>
      <c r="S11" s="124" t="s">
        <v>125</v>
      </c>
      <c r="T11" s="124" t="s">
        <v>125</v>
      </c>
      <c r="U11" s="124">
        <v>1</v>
      </c>
      <c r="V11" s="124">
        <v>1</v>
      </c>
    </row>
    <row r="12" spans="9:11" ht="13.5">
      <c r="I12" s="320"/>
      <c r="J12" s="320"/>
      <c r="K12" s="320"/>
    </row>
    <row r="13" spans="9:11" ht="13.5">
      <c r="I13" s="126"/>
      <c r="J13" s="126"/>
      <c r="K13" s="126"/>
    </row>
    <row r="14" spans="9:11" ht="13.5">
      <c r="I14" s="126"/>
      <c r="J14" s="126"/>
      <c r="K14" s="126"/>
    </row>
    <row r="15" spans="9:11" ht="12.75">
      <c r="I15" s="313"/>
      <c r="J15" s="313"/>
      <c r="K15" s="313"/>
    </row>
    <row r="16" spans="9:11" ht="12.75">
      <c r="I16" s="128"/>
      <c r="J16" s="127"/>
      <c r="K16" s="128"/>
    </row>
    <row r="17" spans="9:20" ht="15.75">
      <c r="I17" s="313"/>
      <c r="J17" s="313"/>
      <c r="K17" s="313"/>
      <c r="R17" s="129" t="s">
        <v>118</v>
      </c>
      <c r="S17" s="130"/>
      <c r="T17" s="130"/>
    </row>
    <row r="18" spans="9:20" ht="15.75">
      <c r="I18" s="313"/>
      <c r="J18" s="313"/>
      <c r="K18" s="313"/>
      <c r="R18" s="131" t="s">
        <v>119</v>
      </c>
      <c r="S18" s="132"/>
      <c r="T18" s="132"/>
    </row>
    <row r="19" spans="18:20" ht="15.75">
      <c r="R19" s="131" t="s">
        <v>120</v>
      </c>
      <c r="S19" s="132"/>
      <c r="T19" s="132"/>
    </row>
    <row r="20" spans="18:20" ht="15.75">
      <c r="R20" s="133" t="s">
        <v>121</v>
      </c>
      <c r="S20" s="134"/>
      <c r="T20" s="134"/>
    </row>
    <row r="21" spans="18:20" ht="15.75">
      <c r="R21" s="131" t="s">
        <v>122</v>
      </c>
      <c r="S21" s="132"/>
      <c r="T21" s="132"/>
    </row>
    <row r="22" ht="12.75">
      <c r="R22" s="135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85" zoomScaleNormal="70" zoomScaleSheetLayoutView="85" workbookViewId="0" topLeftCell="A1">
      <selection activeCell="I33" sqref="I33"/>
    </sheetView>
  </sheetViews>
  <sheetFormatPr defaultColWidth="9.140625" defaultRowHeight="15"/>
  <cols>
    <col min="1" max="1" width="6.7109375" style="136" customWidth="1"/>
    <col min="2" max="2" width="19.00390625" style="136" customWidth="1"/>
    <col min="3" max="4" width="7.421875" style="137" customWidth="1"/>
    <col min="5" max="26" width="6.7109375" style="137" customWidth="1"/>
    <col min="27" max="16384" width="9.140625" style="136" customWidth="1"/>
  </cols>
  <sheetData>
    <row r="1" spans="11:26" ht="12" customHeight="1">
      <c r="K1" s="323"/>
      <c r="L1" s="323"/>
      <c r="M1" s="138"/>
      <c r="N1" s="138"/>
      <c r="O1" s="138"/>
      <c r="P1" s="138"/>
      <c r="Q1" s="138"/>
      <c r="R1" s="138"/>
      <c r="S1" s="138"/>
      <c r="T1" s="138"/>
      <c r="U1" s="138"/>
      <c r="V1" s="138"/>
      <c r="X1" s="139"/>
      <c r="Y1" s="136"/>
      <c r="Z1" s="140" t="s">
        <v>100</v>
      </c>
    </row>
    <row r="2" spans="1:26" s="102" customFormat="1" ht="18.75" customHeight="1">
      <c r="A2" s="314" t="s">
        <v>84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102" customFormat="1" ht="6.75" customHeight="1">
      <c r="A3" s="104"/>
      <c r="B3" s="104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/>
      <c r="X3" s="142"/>
      <c r="Y3" s="142"/>
      <c r="Z3" s="142"/>
    </row>
    <row r="4" spans="1:26" s="102" customFormat="1" ht="21" customHeight="1">
      <c r="A4" s="315" t="s">
        <v>131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26" ht="18" customHeight="1">
      <c r="A5" s="105" t="s">
        <v>39</v>
      </c>
      <c r="B5" s="143"/>
      <c r="C5" s="144"/>
      <c r="D5" s="144"/>
      <c r="E5" s="144"/>
      <c r="F5" s="144"/>
      <c r="G5" s="144"/>
      <c r="H5" s="144"/>
      <c r="I5" s="144"/>
      <c r="X5" s="321"/>
      <c r="Y5" s="321"/>
      <c r="Z5" s="321"/>
    </row>
    <row r="6" spans="1:26" ht="18" customHeight="1">
      <c r="A6" s="146"/>
      <c r="B6" s="146"/>
      <c r="C6" s="144"/>
      <c r="D6" s="144"/>
      <c r="E6" s="144"/>
      <c r="F6" s="144"/>
      <c r="G6" s="144"/>
      <c r="H6" s="144"/>
      <c r="I6" s="144"/>
      <c r="X6" s="145"/>
      <c r="Y6" s="145"/>
      <c r="Z6" s="145"/>
    </row>
    <row r="7" spans="1:26" s="114" customFormat="1" ht="30.75" customHeight="1">
      <c r="A7" s="332" t="s">
        <v>85</v>
      </c>
      <c r="B7" s="329" t="s">
        <v>114</v>
      </c>
      <c r="C7" s="338" t="s">
        <v>86</v>
      </c>
      <c r="D7" s="339"/>
      <c r="E7" s="337" t="s">
        <v>87</v>
      </c>
      <c r="F7" s="337"/>
      <c r="G7" s="337"/>
      <c r="H7" s="337"/>
      <c r="I7" s="337"/>
      <c r="J7" s="337"/>
      <c r="K7" s="337"/>
      <c r="L7" s="337"/>
      <c r="M7" s="324" t="s">
        <v>101</v>
      </c>
      <c r="N7" s="325"/>
      <c r="O7" s="325"/>
      <c r="P7" s="325"/>
      <c r="Q7" s="325"/>
      <c r="R7" s="325"/>
      <c r="S7" s="325"/>
      <c r="T7" s="325"/>
      <c r="U7" s="325"/>
      <c r="V7" s="325"/>
      <c r="W7" s="326" t="s">
        <v>88</v>
      </c>
      <c r="X7" s="326"/>
      <c r="Y7" s="326" t="s">
        <v>89</v>
      </c>
      <c r="Z7" s="326"/>
    </row>
    <row r="8" spans="1:26" s="114" customFormat="1" ht="39.75" customHeight="1">
      <c r="A8" s="333"/>
      <c r="B8" s="330"/>
      <c r="C8" s="335" t="s">
        <v>90</v>
      </c>
      <c r="D8" s="336"/>
      <c r="E8" s="322" t="s">
        <v>91</v>
      </c>
      <c r="F8" s="322"/>
      <c r="G8" s="322" t="s">
        <v>92</v>
      </c>
      <c r="H8" s="322"/>
      <c r="I8" s="322" t="s">
        <v>93</v>
      </c>
      <c r="J8" s="322"/>
      <c r="K8" s="322" t="s">
        <v>94</v>
      </c>
      <c r="L8" s="322"/>
      <c r="M8" s="327" t="s">
        <v>102</v>
      </c>
      <c r="N8" s="327"/>
      <c r="O8" s="327" t="s">
        <v>103</v>
      </c>
      <c r="P8" s="327"/>
      <c r="Q8" s="327" t="s">
        <v>104</v>
      </c>
      <c r="R8" s="327"/>
      <c r="S8" s="327" t="s">
        <v>105</v>
      </c>
      <c r="T8" s="327"/>
      <c r="U8" s="327" t="s">
        <v>106</v>
      </c>
      <c r="V8" s="328"/>
      <c r="W8" s="326"/>
      <c r="X8" s="326"/>
      <c r="Y8" s="326"/>
      <c r="Z8" s="326"/>
    </row>
    <row r="9" spans="1:26" s="114" customFormat="1" ht="25.5" customHeight="1">
      <c r="A9" s="334"/>
      <c r="B9" s="331"/>
      <c r="C9" s="147" t="s">
        <v>97</v>
      </c>
      <c r="D9" s="147" t="s">
        <v>98</v>
      </c>
      <c r="E9" s="148" t="s">
        <v>97</v>
      </c>
      <c r="F9" s="148" t="s">
        <v>98</v>
      </c>
      <c r="G9" s="148" t="s">
        <v>97</v>
      </c>
      <c r="H9" s="148" t="s">
        <v>98</v>
      </c>
      <c r="I9" s="148" t="s">
        <v>97</v>
      </c>
      <c r="J9" s="148" t="s">
        <v>98</v>
      </c>
      <c r="K9" s="148" t="s">
        <v>97</v>
      </c>
      <c r="L9" s="148" t="s">
        <v>98</v>
      </c>
      <c r="M9" s="113" t="s">
        <v>97</v>
      </c>
      <c r="N9" s="113" t="s">
        <v>98</v>
      </c>
      <c r="O9" s="113" t="s">
        <v>97</v>
      </c>
      <c r="P9" s="113" t="s">
        <v>98</v>
      </c>
      <c r="Q9" s="113" t="s">
        <v>97</v>
      </c>
      <c r="R9" s="113" t="s">
        <v>98</v>
      </c>
      <c r="S9" s="113" t="s">
        <v>97</v>
      </c>
      <c r="T9" s="113" t="s">
        <v>98</v>
      </c>
      <c r="U9" s="113" t="s">
        <v>97</v>
      </c>
      <c r="V9" s="113" t="s">
        <v>98</v>
      </c>
      <c r="W9" s="112" t="s">
        <v>97</v>
      </c>
      <c r="X9" s="112" t="s">
        <v>98</v>
      </c>
      <c r="Y9" s="112" t="s">
        <v>97</v>
      </c>
      <c r="Z9" s="112" t="s">
        <v>98</v>
      </c>
    </row>
    <row r="10" spans="1:26" s="150" customFormat="1" ht="19.5" customHeight="1">
      <c r="A10" s="115">
        <v>1</v>
      </c>
      <c r="B10" s="115">
        <v>2</v>
      </c>
      <c r="C10" s="115">
        <v>3</v>
      </c>
      <c r="D10" s="115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  <c r="M10" s="149">
        <v>13</v>
      </c>
      <c r="N10" s="149">
        <v>14</v>
      </c>
      <c r="O10" s="149">
        <v>15</v>
      </c>
      <c r="P10" s="149">
        <v>16</v>
      </c>
      <c r="Q10" s="149">
        <v>17</v>
      </c>
      <c r="R10" s="149">
        <v>18</v>
      </c>
      <c r="S10" s="149">
        <v>19</v>
      </c>
      <c r="T10" s="149">
        <v>20</v>
      </c>
      <c r="U10" s="149">
        <v>21</v>
      </c>
      <c r="V10" s="149">
        <v>22</v>
      </c>
      <c r="W10" s="149">
        <v>23</v>
      </c>
      <c r="X10" s="149">
        <v>24</v>
      </c>
      <c r="Y10" s="149">
        <v>25</v>
      </c>
      <c r="Z10" s="149">
        <v>26</v>
      </c>
    </row>
    <row r="11" spans="1:26" s="155" customFormat="1" ht="82.5" customHeight="1">
      <c r="A11" s="151"/>
      <c r="B11" s="151" t="s">
        <v>124</v>
      </c>
      <c r="C11" s="152">
        <v>130</v>
      </c>
      <c r="D11" s="152">
        <v>130</v>
      </c>
      <c r="E11" s="153">
        <v>13</v>
      </c>
      <c r="F11" s="153">
        <v>13</v>
      </c>
      <c r="G11" s="153">
        <v>59</v>
      </c>
      <c r="H11" s="153">
        <v>59</v>
      </c>
      <c r="I11" s="153">
        <v>13</v>
      </c>
      <c r="J11" s="153">
        <v>13</v>
      </c>
      <c r="K11" s="153">
        <v>13</v>
      </c>
      <c r="L11" s="153">
        <v>13</v>
      </c>
      <c r="M11" s="154">
        <v>5</v>
      </c>
      <c r="N11" s="154">
        <v>5</v>
      </c>
      <c r="O11" s="154">
        <v>2</v>
      </c>
      <c r="P11" s="154">
        <v>2</v>
      </c>
      <c r="Q11" s="154">
        <v>1</v>
      </c>
      <c r="R11" s="154">
        <v>1</v>
      </c>
      <c r="S11" s="154" t="s">
        <v>125</v>
      </c>
      <c r="T11" s="154" t="s">
        <v>125</v>
      </c>
      <c r="U11" s="154">
        <v>1</v>
      </c>
      <c r="V11" s="154">
        <v>1</v>
      </c>
      <c r="W11" s="154">
        <v>2406</v>
      </c>
      <c r="X11" s="154">
        <v>2406</v>
      </c>
      <c r="Y11" s="154">
        <v>3085</v>
      </c>
      <c r="Z11" s="154">
        <v>3085</v>
      </c>
    </row>
    <row r="12" spans="12:24" ht="15"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</row>
    <row r="13" spans="12:24" ht="15"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2:24" ht="15"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12:24" ht="15"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</row>
    <row r="16" ht="15">
      <c r="X16" s="158"/>
    </row>
    <row r="17" spans="13:22" ht="16.5">
      <c r="M17" s="159"/>
      <c r="N17" s="159"/>
      <c r="O17" s="159"/>
      <c r="P17" s="159"/>
      <c r="Q17" s="159"/>
      <c r="R17" s="159"/>
      <c r="S17" s="159"/>
      <c r="T17" s="159"/>
      <c r="V17" s="129" t="s">
        <v>118</v>
      </c>
    </row>
    <row r="18" ht="16.5">
      <c r="V18" s="131" t="s">
        <v>119</v>
      </c>
    </row>
    <row r="19" ht="16.5">
      <c r="V19" s="131" t="s">
        <v>120</v>
      </c>
    </row>
    <row r="20" ht="16.5">
      <c r="V20" s="133" t="s">
        <v>121</v>
      </c>
    </row>
    <row r="21" ht="16.5">
      <c r="V21" s="131" t="s">
        <v>122</v>
      </c>
    </row>
  </sheetData>
  <sheetProtection/>
  <mergeCells count="21"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NREGS-4</cp:lastModifiedBy>
  <cp:lastPrinted>2009-08-10T10:54:10Z</cp:lastPrinted>
  <dcterms:created xsi:type="dcterms:W3CDTF">2008-06-03T10:00:46Z</dcterms:created>
  <dcterms:modified xsi:type="dcterms:W3CDTF">2010-08-12T09:50:46Z</dcterms:modified>
  <cp:category/>
  <cp:version/>
  <cp:contentType/>
  <cp:contentStatus/>
</cp:coreProperties>
</file>