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</externalReferences>
  <definedNames>
    <definedName name="_xlnm.Print_Area" localSheetId="0">'Part-I'!$A$1:$T$34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<sst xmlns="http://schemas.openxmlformats.org/spreadsheetml/2006/main" count="374" uniqueCount="134">
  <si>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</si>
  <si>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</si>
  <si>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</si>
  <si>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</si>
  <si>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</si>
  <si>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</si>
  <si>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</si>
  <si>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</si>
  <si>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</si>
  <si>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</si>
  <si>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</si>
  <si>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</si>
  <si>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</si>
  <si>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</si>
  <si>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</si>
  <si>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</si>
  <si>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</si>
  <si>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</si>
  <si>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</si>
  <si>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</si>
  <si>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</si>
  <si>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</si>
  <si>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</si>
  <si>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</si>
  <si>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</si>
  <si>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</si>
  <si>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</si>
  <si>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</si>
  <si>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</si>
  <si>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</si>
  <si>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</si>
  <si>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</si>
  <si>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</si>
  <si>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</si>
  <si>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</si>
  <si>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</si>
  <si>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</si>
  <si>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</si>
  <si>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</si>
  <si>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</si>
  <si>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</si>
  <si>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</si>
  <si>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Actual O.B. as on 01.04.08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</si>
  <si>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</si>
  <si>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</si>
  <si>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</si>
  <si>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</si>
  <si>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</si>
  <si>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</si>
  <si>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</si>
  <si>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</si>
  <si>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</si>
  <si>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</si>
  <si>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</si>
  <si>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</si>
  <si>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</si>
  <si>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</si>
  <si>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</si>
  <si>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</si>
  <si>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</si>
  <si>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</si>
  <si>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</si>
  <si>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</si>
  <si>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</si>
  <si>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</si>
  <si>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</si>
  <si>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</si>
  <si>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</si>
  <si>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</si>
  <si>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</si>
  <si>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</si>
  <si>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</si>
  <si>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</si>
  <si>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</si>
  <si>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</si>
  <si>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</si>
  <si>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</si>
  <si>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</si>
  <si>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</si>
  <si>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</si>
  <si>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</si>
  <si>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</si>
  <si>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</si>
  <si>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</si>
  <si>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</si>
  <si>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</si>
  <si>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</si>
  <si>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</si>
  <si>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</si>
  <si>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</si>
  <si>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</si>
  <si>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</si>
  <si>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</si>
  <si>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</si>
  <si>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</si>
  <si>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</si>
  <si>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</si>
  <si>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</si>
  <si>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</si>
  <si>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</si>
  <si>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</si>
  <si>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</si>
  <si>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</si>
  <si>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</si>
  <si>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</si>
  <si>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</si>
  <si>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</si>
  <si>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</si>
  <si>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</si>
  <si>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</si>
  <si>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</si>
  <si>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</si>
  <si>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</si>
  <si>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</si>
  <si>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</si>
  <si>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</si>
  <si>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</si>
  <si>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</si>
  <si>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Addl. District Programme Coordinator</t>
  </si>
  <si>
    <t>N.R.E.G.S., Jalpaiguri</t>
  </si>
  <si>
    <t>&amp;</t>
  </si>
  <si>
    <t>Addl. Executive Officer</t>
  </si>
  <si>
    <t>Jalpaiguri Zilla Parishad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</si>
  <si>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</si>
  <si>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</si>
  <si>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</si>
  <si>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>Employment Generation Report for the month of October' 2009</t>
  </si>
  <si>
    <t>Financial Performance Under NREGA During the year 2009-10 Up to the Month of October' 09</t>
  </si>
  <si>
    <t>Physical Performance Under NREGA During the year 2009-10 Up to the Month of October' 09</t>
  </si>
  <si>
    <t>Transparency Report Under NREGA During the year 2009-10 Up to the Month of October' 09</t>
  </si>
  <si>
    <t>FORMAT FOR MONTHLY PROGRESS REPORT - V-A (Capacity Building - Personnel Report for the Month of October' 2009)</t>
  </si>
  <si>
    <t>FORMAT FOR MONTHLY PROGRESS REPORT - V-B (Capacity Building - Training Report for the Month of October' 2009)</t>
  </si>
  <si>
    <t xml:space="preserve"> </t>
  </si>
  <si>
    <t>Balance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</si>
</sst>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</numFmts>
  <fonts count="111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b/>
      <sz val="12"/>
      <color indexed="8"/>
      <name val="CG Omega"/>
      <family val="2"/>
    </font>
    <font>
      <sz val="10"/>
      <color indexed="8"/>
      <name val="CG Omega"/>
      <family val="2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sz val="14"/>
      <name val="Bookman Old Style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b/>
      <sz val="12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4" fillId="0" borderId="0" xfId="0" applyFont="1" applyAlignment="1">
      <alignment/>
    </xf>
    <xf numFmtId="0" fontId="75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8" fillId="0" borderId="0" xfId="61" applyFont="1">
      <alignment/>
      <protection/>
    </xf>
    <xf numFmtId="0" fontId="12" fillId="0" borderId="0" xfId="61" applyFont="1" applyAlignment="1">
      <alignment/>
      <protection/>
    </xf>
    <xf numFmtId="0" fontId="79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80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1" fillId="0" borderId="0" xfId="61" applyFont="1">
      <alignment/>
      <protection/>
    </xf>
    <xf numFmtId="0" fontId="82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176" fontId="12" fillId="0" borderId="0" xfId="61" applyNumberFormat="1" applyFont="1" applyAlignment="1">
      <alignment horizontal="center"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0" fontId="85" fillId="0" borderId="0" xfId="61" applyFont="1" applyAlignment="1">
      <alignment/>
      <protection/>
    </xf>
    <xf numFmtId="176" fontId="8" fillId="0" borderId="0" xfId="61" applyNumberFormat="1" applyFont="1" applyAlignme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176" fontId="8" fillId="0" borderId="0" xfId="61" applyNumberFormat="1" applyFont="1">
      <alignment/>
      <protection/>
    </xf>
    <xf numFmtId="0" fontId="8" fillId="0" borderId="0" xfId="61" applyFont="1" applyAlignment="1">
      <alignment/>
      <protection/>
    </xf>
    <xf numFmtId="0" fontId="15" fillId="0" borderId="0" xfId="61" applyFont="1" applyAlignment="1">
      <alignment horizontal="center"/>
      <protection/>
    </xf>
    <xf numFmtId="0" fontId="86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7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8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89" fillId="0" borderId="10" xfId="60" applyFont="1" applyBorder="1" applyAlignment="1">
      <alignment horizontal="center" vertical="center"/>
      <protection/>
    </xf>
    <xf numFmtId="0" fontId="90" fillId="7" borderId="10" xfId="60" applyFont="1" applyFill="1" applyBorder="1" applyAlignment="1">
      <alignment horizontal="center" vertical="center"/>
      <protection/>
    </xf>
    <xf numFmtId="0" fontId="90" fillId="25" borderId="10" xfId="60" applyFont="1" applyFill="1" applyBorder="1" applyAlignment="1">
      <alignment horizontal="center" vertical="center"/>
      <protection/>
    </xf>
    <xf numFmtId="0" fontId="90" fillId="0" borderId="10" xfId="60" applyFont="1" applyFill="1" applyBorder="1" applyAlignment="1">
      <alignment horizontal="center" vertical="center"/>
      <protection/>
    </xf>
    <xf numFmtId="0" fontId="90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91" fillId="0" borderId="10" xfId="60" applyFont="1" applyBorder="1" applyAlignment="1">
      <alignment horizontal="center" vertical="center" wrapText="1"/>
      <protection/>
    </xf>
    <xf numFmtId="0" fontId="92" fillId="4" borderId="10" xfId="60" applyFont="1" applyFill="1" applyBorder="1" applyAlignment="1">
      <alignment horizontal="center" vertical="center" textRotation="90" wrapText="1"/>
      <protection/>
    </xf>
    <xf numFmtId="0" fontId="92" fillId="0" borderId="10" xfId="60" applyFont="1" applyBorder="1" applyAlignment="1">
      <alignment horizontal="center" vertical="center" textRotation="90" wrapText="1"/>
      <protection/>
    </xf>
    <xf numFmtId="0" fontId="92" fillId="24" borderId="10" xfId="60" applyFont="1" applyFill="1" applyBorder="1" applyAlignment="1">
      <alignment horizontal="center" vertical="center" textRotation="90" wrapText="1"/>
      <protection/>
    </xf>
    <xf numFmtId="0" fontId="92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90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3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4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2" fontId="94" fillId="0" borderId="10" xfId="57" applyNumberFormat="1" applyFont="1" applyBorder="1" applyAlignment="1">
      <alignment horizontal="right" wrapText="1"/>
      <protection/>
    </xf>
    <xf numFmtId="176" fontId="97" fillId="0" borderId="10" xfId="57" applyNumberFormat="1" applyFont="1" applyBorder="1" applyAlignment="1">
      <alignment horizontal="right" wrapText="1"/>
      <protection/>
    </xf>
    <xf numFmtId="0" fontId="98" fillId="0" borderId="0" xfId="57" applyFont="1">
      <alignment/>
      <protection/>
    </xf>
    <xf numFmtId="2" fontId="94" fillId="0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0" fontId="97" fillId="0" borderId="10" xfId="57" applyFont="1" applyBorder="1" applyAlignment="1">
      <alignment horizontal="center" vertical="center"/>
      <protection/>
    </xf>
    <xf numFmtId="0" fontId="97" fillId="0" borderId="10" xfId="57" applyFont="1" applyBorder="1" applyAlignment="1">
      <alignment horizontal="left" vertical="center"/>
      <protection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77" fontId="12" fillId="0" borderId="0" xfId="61" applyNumberFormat="1" applyFont="1" applyAlignment="1">
      <alignment horizontal="center" vertical="center" textRotation="90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100" fillId="0" borderId="10" xfId="57" applyFont="1" applyFill="1" applyBorder="1" applyAlignment="1">
      <alignment horizontal="center" vertical="center" wrapText="1"/>
      <protection/>
    </xf>
    <xf numFmtId="0" fontId="101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95" fillId="0" borderId="1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177" fontId="96" fillId="0" borderId="10" xfId="0" applyNumberFormat="1" applyFont="1" applyFill="1" applyBorder="1" applyAlignment="1">
      <alignment vertical="center" wrapText="1"/>
    </xf>
    <xf numFmtId="1" fontId="96" fillId="0" borderId="10" xfId="0" applyNumberFormat="1" applyFont="1" applyFill="1" applyBorder="1" applyAlignment="1">
      <alignment vertical="center" wrapText="1"/>
    </xf>
    <xf numFmtId="1" fontId="72" fillId="11" borderId="10" xfId="0" applyNumberFormat="1" applyFont="1" applyFill="1" applyBorder="1" applyAlignment="1">
      <alignment vertical="center" wrapText="1"/>
    </xf>
    <xf numFmtId="9" fontId="71" fillId="0" borderId="10" xfId="65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02" fillId="0" borderId="12" xfId="57" applyFont="1" applyBorder="1" applyAlignment="1">
      <alignment vertical="center" wrapText="1"/>
      <protection/>
    </xf>
    <xf numFmtId="0" fontId="103" fillId="0" borderId="12" xfId="57" applyFont="1" applyBorder="1" applyAlignment="1">
      <alignment vertical="center" wrapText="1"/>
      <protection/>
    </xf>
    <xf numFmtId="1" fontId="1" fillId="0" borderId="0" xfId="0" applyNumberFormat="1" applyFont="1" applyAlignment="1">
      <alignment horizontal="right" wrapText="1"/>
    </xf>
    <xf numFmtId="0" fontId="28" fillId="0" borderId="10" xfId="57" applyFont="1" applyBorder="1" applyAlignment="1">
      <alignment vertical="center"/>
      <protection/>
    </xf>
    <xf numFmtId="0" fontId="28" fillId="0" borderId="10" xfId="57" applyFont="1" applyFill="1" applyBorder="1" applyAlignment="1">
      <alignment vertical="center"/>
      <protection/>
    </xf>
    <xf numFmtId="0" fontId="28" fillId="0" borderId="10" xfId="0" applyFont="1" applyBorder="1" applyAlignment="1">
      <alignment vertical="center"/>
    </xf>
    <xf numFmtId="9" fontId="90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80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9" fontId="8" fillId="0" borderId="0" xfId="57" applyNumberFormat="1" applyFont="1">
      <alignment/>
      <protection/>
    </xf>
    <xf numFmtId="2" fontId="13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0" fontId="106" fillId="0" borderId="0" xfId="61" applyFont="1" applyAlignment="1">
      <alignment/>
      <protection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7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77" fillId="0" borderId="0" xfId="0" applyFont="1" applyAlignment="1">
      <alignment wrapText="1"/>
    </xf>
    <xf numFmtId="0" fontId="77" fillId="0" borderId="0" xfId="0" applyFont="1" applyAlignment="1">
      <alignment horizontal="center" wrapText="1"/>
    </xf>
    <xf numFmtId="10" fontId="77" fillId="0" borderId="10" xfId="65" applyNumberFormat="1" applyFont="1" applyFill="1" applyBorder="1" applyAlignment="1">
      <alignment vertical="center" wrapText="1"/>
    </xf>
    <xf numFmtId="176" fontId="1" fillId="0" borderId="0" xfId="0" applyNumberFormat="1" applyFont="1" applyAlignment="1">
      <alignment wrapText="1"/>
    </xf>
    <xf numFmtId="1" fontId="74" fillId="0" borderId="0" xfId="0" applyNumberFormat="1" applyFont="1" applyAlignment="1">
      <alignment/>
    </xf>
    <xf numFmtId="0" fontId="95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left" vertical="center"/>
    </xf>
    <xf numFmtId="0" fontId="109" fillId="0" borderId="10" xfId="0" applyFont="1" applyFill="1" applyBorder="1" applyAlignment="1">
      <alignment horizontal="right" vertical="center" wrapText="1"/>
    </xf>
    <xf numFmtId="0" fontId="109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right" vertical="center"/>
    </xf>
    <xf numFmtId="1" fontId="109" fillId="0" borderId="10" xfId="0" applyNumberFormat="1" applyFont="1" applyFill="1" applyBorder="1" applyAlignment="1">
      <alignment vertical="center" wrapText="1"/>
    </xf>
    <xf numFmtId="177" fontId="109" fillId="0" borderId="10" xfId="0" applyNumberFormat="1" applyFont="1" applyFill="1" applyBorder="1" applyAlignment="1">
      <alignment horizontal="right" vertical="center" wrapText="1"/>
    </xf>
    <xf numFmtId="177" fontId="95" fillId="0" borderId="10" xfId="0" applyNumberFormat="1" applyFont="1" applyFill="1" applyBorder="1" applyAlignment="1">
      <alignment horizontal="right" vertical="center" wrapText="1"/>
    </xf>
    <xf numFmtId="177" fontId="109" fillId="0" borderId="10" xfId="0" applyNumberFormat="1" applyFont="1" applyFill="1" applyBorder="1" applyAlignment="1">
      <alignment vertical="center" wrapText="1"/>
    </xf>
    <xf numFmtId="1" fontId="110" fillId="0" borderId="10" xfId="0" applyNumberFormat="1" applyFont="1" applyFill="1" applyBorder="1" applyAlignment="1">
      <alignment vertical="center" wrapText="1"/>
    </xf>
    <xf numFmtId="9" fontId="77" fillId="0" borderId="10" xfId="65" applyFont="1" applyFill="1" applyBorder="1" applyAlignment="1">
      <alignment vertical="center" wrapText="1"/>
    </xf>
    <xf numFmtId="0" fontId="77" fillId="0" borderId="0" xfId="0" applyFont="1" applyFill="1" applyAlignment="1">
      <alignment vertical="center" wrapText="1"/>
    </xf>
    <xf numFmtId="9" fontId="77" fillId="0" borderId="0" xfId="65" applyNumberFormat="1" applyFont="1" applyFill="1" applyAlignment="1">
      <alignment vertical="center" wrapText="1"/>
    </xf>
    <xf numFmtId="0" fontId="109" fillId="0" borderId="10" xfId="0" applyFont="1" applyFill="1" applyBorder="1" applyAlignment="1">
      <alignment horizontal="right" vertical="center"/>
    </xf>
    <xf numFmtId="177" fontId="78" fillId="0" borderId="10" xfId="62" applyNumberFormat="1" applyFont="1" applyFill="1" applyBorder="1" applyAlignment="1">
      <alignment horizontal="right" vertical="center" wrapText="1"/>
      <protection/>
    </xf>
    <xf numFmtId="0" fontId="99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6" fontId="13" fillId="7" borderId="0" xfId="57" applyNumberFormat="1" applyFont="1" applyFill="1" applyBorder="1" applyAlignment="1">
      <alignment horizontal="right" wrapText="1"/>
      <protection/>
    </xf>
    <xf numFmtId="176" fontId="15" fillId="0" borderId="0" xfId="57" applyNumberFormat="1" applyFont="1" applyFill="1" applyBorder="1" applyAlignment="1">
      <alignment horizontal="right" wrapText="1"/>
      <protection/>
    </xf>
    <xf numFmtId="176" fontId="94" fillId="0" borderId="0" xfId="57" applyNumberFormat="1" applyFont="1" applyBorder="1" applyAlignment="1">
      <alignment horizontal="right" wrapText="1"/>
      <protection/>
    </xf>
    <xf numFmtId="176" fontId="13" fillId="22" borderId="0" xfId="57" applyNumberFormat="1" applyFont="1" applyFill="1" applyBorder="1" applyAlignment="1">
      <alignment horizontal="right" wrapText="1"/>
      <protection/>
    </xf>
    <xf numFmtId="176" fontId="13" fillId="7" borderId="0" xfId="57" applyNumberFormat="1" applyFont="1" applyFill="1" applyBorder="1">
      <alignment/>
      <protection/>
    </xf>
    <xf numFmtId="176" fontId="13" fillId="0" borderId="10" xfId="57" applyNumberFormat="1" applyFont="1" applyBorder="1" applyAlignment="1">
      <alignment horizontal="right" wrapText="1"/>
      <protection/>
    </xf>
    <xf numFmtId="0" fontId="16" fillId="0" borderId="13" xfId="57" applyFont="1" applyFill="1" applyBorder="1" applyAlignment="1">
      <alignment horizontal="center" vertical="center" wrapText="1"/>
      <protection/>
    </xf>
    <xf numFmtId="2" fontId="15" fillId="0" borderId="14" xfId="57" applyNumberFormat="1" applyFont="1" applyFill="1" applyBorder="1" applyAlignment="1">
      <alignment horizontal="right" wrapText="1"/>
      <protection/>
    </xf>
    <xf numFmtId="2" fontId="15" fillId="0" borderId="15" xfId="57" applyNumberFormat="1" applyFont="1" applyFill="1" applyBorder="1" applyAlignment="1">
      <alignment horizontal="right" wrapText="1"/>
      <protection/>
    </xf>
    <xf numFmtId="0" fontId="105" fillId="0" borderId="0" xfId="57" applyFont="1" applyAlignment="1">
      <alignment horizontal="left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7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3" fillId="11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4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16" fillId="0" borderId="2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25" xfId="57" applyFont="1" applyFill="1" applyBorder="1" applyAlignment="1">
      <alignment horizontal="center" vertical="center" wrapText="1"/>
      <protection/>
    </xf>
    <xf numFmtId="0" fontId="16" fillId="0" borderId="26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20" xfId="57" applyFont="1" applyFill="1" applyBorder="1" applyAlignment="1">
      <alignment horizontal="center" vertical="center" wrapText="1"/>
      <protection/>
    </xf>
    <xf numFmtId="0" fontId="99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2" fontId="15" fillId="0" borderId="14" xfId="57" applyNumberFormat="1" applyFont="1" applyBorder="1" applyAlignment="1">
      <alignment horizontal="right" wrapText="1"/>
      <protection/>
    </xf>
    <xf numFmtId="2" fontId="15" fillId="0" borderId="15" xfId="57" applyNumberFormat="1" applyFont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14" xfId="61" applyFont="1" applyBorder="1" applyAlignment="1">
      <alignment horizontal="center"/>
      <protection/>
    </xf>
    <xf numFmtId="0" fontId="27" fillId="0" borderId="15" xfId="61" applyFont="1" applyBorder="1" applyAlignment="1">
      <alignment horizontal="center"/>
      <protection/>
    </xf>
    <xf numFmtId="0" fontId="26" fillId="0" borderId="19" xfId="61" applyFont="1" applyBorder="1" applyAlignment="1">
      <alignment horizontal="center" vertical="center" wrapText="1"/>
      <protection/>
    </xf>
    <xf numFmtId="0" fontId="26" fillId="0" borderId="18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83" fillId="0" borderId="0" xfId="61" applyFont="1" applyFill="1" applyBorder="1" applyAlignment="1">
      <alignment horizontal="center"/>
      <protection/>
    </xf>
    <xf numFmtId="0" fontId="83" fillId="0" borderId="0" xfId="61" applyFont="1" applyBorder="1" applyAlignment="1">
      <alignment horizontal="center"/>
      <protection/>
    </xf>
    <xf numFmtId="0" fontId="20" fillId="0" borderId="19" xfId="61" applyFont="1" applyFill="1" applyBorder="1" applyAlignment="1">
      <alignment horizontal="center" vertical="center" wrapText="1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6" fillId="0" borderId="25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83" fillId="0" borderId="24" xfId="61" applyFont="1" applyBorder="1" applyAlignment="1">
      <alignment horizontal="center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20" fillId="0" borderId="27" xfId="61" applyFont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4" xfId="60" applyFont="1" applyFill="1" applyBorder="1" applyAlignment="1">
      <alignment horizontal="center" vertical="center" wrapText="1"/>
      <protection/>
    </xf>
    <xf numFmtId="0" fontId="41" fillId="24" borderId="27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104" fillId="0" borderId="19" xfId="60" applyFont="1" applyBorder="1" applyAlignment="1">
      <alignment horizontal="center" vertical="center" wrapText="1"/>
      <protection/>
    </xf>
    <xf numFmtId="0" fontId="104" fillId="0" borderId="17" xfId="60" applyFont="1" applyBorder="1" applyAlignment="1">
      <alignment horizontal="center" vertical="center" wrapText="1"/>
      <protection/>
    </xf>
    <xf numFmtId="0" fontId="104" fillId="0" borderId="18" xfId="60" applyFont="1" applyBorder="1" applyAlignment="1">
      <alignment horizontal="center" vertical="center" wrapText="1"/>
      <protection/>
    </xf>
    <xf numFmtId="0" fontId="40" fillId="0" borderId="19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EGS_4\Desktop\Nov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p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P13">
            <v>473.47969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30">
          <cell r="P30">
            <v>5238.433755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70" zoomScaleNormal="70" zoomScaleSheetLayoutView="70" zoomScalePageLayoutView="0" workbookViewId="0" topLeftCell="B1">
      <selection activeCell="R17" sqref="R17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8.7109375" style="1" customWidth="1"/>
    <col min="4" max="7" width="9.00390625" style="1" customWidth="1"/>
    <col min="8" max="8" width="9.57421875" style="1" customWidth="1"/>
    <col min="9" max="9" width="12.28125" style="239" customWidth="1"/>
    <col min="10" max="10" width="11.8515625" style="1" customWidth="1"/>
    <col min="11" max="11" width="10.140625" style="1" customWidth="1"/>
    <col min="12" max="12" width="11.28125" style="239" customWidth="1"/>
    <col min="13" max="13" width="7.8515625" style="1" customWidth="1"/>
    <col min="14" max="14" width="10.140625" style="1" bestFit="1" customWidth="1"/>
    <col min="15" max="15" width="9.7109375" style="1" customWidth="1"/>
    <col min="16" max="16" width="9.8515625" style="1" customWidth="1"/>
    <col min="17" max="17" width="9.421875" style="1" customWidth="1"/>
    <col min="18" max="18" width="9.28125" style="1" customWidth="1"/>
    <col min="19" max="19" width="8.7109375" style="1" customWidth="1"/>
    <col min="20" max="20" width="8.28125" style="1" customWidth="1"/>
    <col min="21" max="21" width="9.140625" style="1" customWidth="1"/>
    <col min="22" max="22" width="11.57421875" style="1" bestFit="1" customWidth="1"/>
    <col min="23" max="16384" width="9.140625" style="1" customWidth="1"/>
  </cols>
  <sheetData>
    <row r="1" spans="1:19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86"/>
      <c r="Q1" s="286"/>
      <c r="R1" s="286"/>
      <c r="S1" s="2"/>
    </row>
    <row r="2" spans="1:20" s="4" customFormat="1" ht="31.5" customHeight="1">
      <c r="A2" s="287" t="s">
        <v>37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</row>
    <row r="3" spans="1:18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0" s="4" customFormat="1" ht="17.25" customHeight="1">
      <c r="A4" s="288" t="s">
        <v>38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</row>
    <row r="5" spans="1:18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20" ht="18.75">
      <c r="A6" s="289" t="s">
        <v>126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</row>
    <row r="7" spans="1:20" ht="16.5">
      <c r="A7" s="26"/>
      <c r="S7" s="290" t="s">
        <v>21</v>
      </c>
      <c r="T7" s="290"/>
    </row>
    <row r="8" spans="1:20" s="159" customFormat="1" ht="16.5">
      <c r="A8" s="291">
        <v>1</v>
      </c>
      <c r="B8" s="291">
        <v>2</v>
      </c>
      <c r="C8" s="158"/>
      <c r="D8" s="291">
        <v>3</v>
      </c>
      <c r="E8" s="291"/>
      <c r="F8" s="291"/>
      <c r="G8" s="291"/>
      <c r="H8" s="277">
        <v>4</v>
      </c>
      <c r="I8" s="294">
        <v>5</v>
      </c>
      <c r="J8" s="291">
        <v>6</v>
      </c>
      <c r="K8" s="291">
        <v>7</v>
      </c>
      <c r="L8" s="294">
        <v>8</v>
      </c>
      <c r="M8" s="283">
        <v>9</v>
      </c>
      <c r="N8" s="284"/>
      <c r="O8" s="284"/>
      <c r="P8" s="284"/>
      <c r="Q8" s="285"/>
      <c r="R8" s="291">
        <v>10</v>
      </c>
      <c r="S8" s="291">
        <v>11</v>
      </c>
      <c r="T8" s="291">
        <v>12</v>
      </c>
    </row>
    <row r="9" spans="1:20" s="159" customFormat="1" ht="16.5">
      <c r="A9" s="291"/>
      <c r="B9" s="291"/>
      <c r="C9" s="158"/>
      <c r="D9" s="158" t="s">
        <v>16</v>
      </c>
      <c r="E9" s="158" t="s">
        <v>17</v>
      </c>
      <c r="F9" s="158" t="s">
        <v>18</v>
      </c>
      <c r="G9" s="158" t="s">
        <v>19</v>
      </c>
      <c r="H9" s="278"/>
      <c r="I9" s="294">
        <v>5</v>
      </c>
      <c r="J9" s="291">
        <v>6</v>
      </c>
      <c r="K9" s="291">
        <v>7</v>
      </c>
      <c r="L9" s="294">
        <v>8</v>
      </c>
      <c r="M9" s="158" t="s">
        <v>16</v>
      </c>
      <c r="N9" s="158" t="s">
        <v>17</v>
      </c>
      <c r="O9" s="158" t="s">
        <v>18</v>
      </c>
      <c r="P9" s="158" t="s">
        <v>19</v>
      </c>
      <c r="Q9" s="158" t="s">
        <v>20</v>
      </c>
      <c r="R9" s="291"/>
      <c r="S9" s="291"/>
      <c r="T9" s="291"/>
    </row>
    <row r="10" spans="1:22" s="44" customFormat="1" ht="57" customHeight="1">
      <c r="A10" s="292" t="s">
        <v>0</v>
      </c>
      <c r="B10" s="292" t="s">
        <v>22</v>
      </c>
      <c r="C10" s="279" t="s">
        <v>108</v>
      </c>
      <c r="D10" s="292" t="s">
        <v>1</v>
      </c>
      <c r="E10" s="292"/>
      <c r="F10" s="292"/>
      <c r="G10" s="292"/>
      <c r="H10" s="295" t="s">
        <v>6</v>
      </c>
      <c r="I10" s="293" t="s">
        <v>7</v>
      </c>
      <c r="J10" s="292" t="s">
        <v>8</v>
      </c>
      <c r="K10" s="292" t="s">
        <v>9</v>
      </c>
      <c r="L10" s="293" t="s">
        <v>10</v>
      </c>
      <c r="M10" s="292" t="s">
        <v>11</v>
      </c>
      <c r="N10" s="292"/>
      <c r="O10" s="292"/>
      <c r="P10" s="292"/>
      <c r="Q10" s="292"/>
      <c r="R10" s="292" t="s">
        <v>13</v>
      </c>
      <c r="S10" s="292" t="s">
        <v>14</v>
      </c>
      <c r="T10" s="292" t="s">
        <v>15</v>
      </c>
      <c r="U10" s="282" t="s">
        <v>110</v>
      </c>
      <c r="V10" s="281" t="s">
        <v>111</v>
      </c>
    </row>
    <row r="11" spans="1:22" s="44" customFormat="1" ht="111.75" customHeight="1">
      <c r="A11" s="292"/>
      <c r="B11" s="292"/>
      <c r="C11" s="280"/>
      <c r="D11" s="43" t="s">
        <v>2</v>
      </c>
      <c r="E11" s="43" t="s">
        <v>3</v>
      </c>
      <c r="F11" s="43" t="s">
        <v>4</v>
      </c>
      <c r="G11" s="43" t="s">
        <v>5</v>
      </c>
      <c r="H11" s="276"/>
      <c r="I11" s="293"/>
      <c r="J11" s="292"/>
      <c r="K11" s="292"/>
      <c r="L11" s="293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292"/>
      <c r="S11" s="292"/>
      <c r="T11" s="292"/>
      <c r="U11" s="282"/>
      <c r="V11" s="281"/>
    </row>
    <row r="12" spans="1:25" s="255" customFormat="1" ht="26.25" customHeight="1">
      <c r="A12" s="244">
        <v>1</v>
      </c>
      <c r="B12" s="245" t="s">
        <v>23</v>
      </c>
      <c r="C12" s="246">
        <v>37477</v>
      </c>
      <c r="D12" s="246">
        <v>20316</v>
      </c>
      <c r="E12" s="246">
        <v>8394</v>
      </c>
      <c r="F12" s="246">
        <v>8767</v>
      </c>
      <c r="G12" s="201">
        <f aca="true" t="shared" si="0" ref="G12:G24">SUM(D12:F12)</f>
        <v>37477</v>
      </c>
      <c r="H12" s="247">
        <v>10900</v>
      </c>
      <c r="I12" s="248">
        <v>10435</v>
      </c>
      <c r="J12" s="249">
        <v>10900</v>
      </c>
      <c r="K12" s="247">
        <v>4620</v>
      </c>
      <c r="L12" s="249">
        <v>214961</v>
      </c>
      <c r="M12" s="250">
        <v>2.61458228</v>
      </c>
      <c r="N12" s="250">
        <v>0.86979202</v>
      </c>
      <c r="O12" s="250">
        <v>0.7362473800000001</v>
      </c>
      <c r="P12" s="251">
        <f>SUM(M12:O12)</f>
        <v>4.22062168</v>
      </c>
      <c r="Q12" s="252">
        <v>1.69801</v>
      </c>
      <c r="R12" s="247">
        <v>0</v>
      </c>
      <c r="S12" s="247">
        <v>2906</v>
      </c>
      <c r="T12" s="247">
        <v>28</v>
      </c>
      <c r="U12" s="253">
        <f aca="true" t="shared" si="1" ref="U12:U25">(P12*100000)/J12</f>
        <v>38.72129981651376</v>
      </c>
      <c r="V12" s="254">
        <f aca="true" t="shared" si="2" ref="V12:V25">Q12/P12</f>
        <v>0.40231277018886946</v>
      </c>
      <c r="W12" s="255">
        <v>1.6290570000000002</v>
      </c>
      <c r="X12" s="256">
        <v>0.4023122896156424</v>
      </c>
      <c r="Y12" s="255">
        <f aca="true" t="shared" si="3" ref="Y12:Y24">ROUND(X12*P12,5)</f>
        <v>1.69801</v>
      </c>
    </row>
    <row r="13" spans="1:25" s="255" customFormat="1" ht="26.25" customHeight="1">
      <c r="A13" s="244">
        <v>2</v>
      </c>
      <c r="B13" s="245" t="s">
        <v>24</v>
      </c>
      <c r="C13" s="257">
        <v>42024</v>
      </c>
      <c r="D13" s="246">
        <v>19809</v>
      </c>
      <c r="E13" s="246">
        <v>9958</v>
      </c>
      <c r="F13" s="246">
        <v>12257</v>
      </c>
      <c r="G13" s="201">
        <f t="shared" si="0"/>
        <v>42024</v>
      </c>
      <c r="H13" s="247">
        <v>15118</v>
      </c>
      <c r="I13" s="247">
        <v>16750</v>
      </c>
      <c r="J13" s="249">
        <v>15118</v>
      </c>
      <c r="K13" s="247">
        <v>1808</v>
      </c>
      <c r="L13" s="249">
        <v>345050</v>
      </c>
      <c r="M13" s="250">
        <v>2.1564424938271607</v>
      </c>
      <c r="N13" s="250">
        <v>1.8818219753086418</v>
      </c>
      <c r="O13" s="250">
        <v>1.320804335802469</v>
      </c>
      <c r="P13" s="251">
        <f aca="true" t="shared" si="4" ref="P13:P24">SUM(M13:O13)</f>
        <v>5.359068804938271</v>
      </c>
      <c r="Q13" s="252">
        <v>2.96689</v>
      </c>
      <c r="R13" s="249">
        <v>31</v>
      </c>
      <c r="S13" s="249">
        <v>1868</v>
      </c>
      <c r="T13" s="249">
        <v>717</v>
      </c>
      <c r="U13" s="253">
        <f t="shared" si="1"/>
        <v>35.4482656762685</v>
      </c>
      <c r="V13" s="254">
        <f t="shared" si="2"/>
        <v>0.5536204344430271</v>
      </c>
      <c r="W13" s="255">
        <v>2.9032659950617288</v>
      </c>
      <c r="X13" s="256">
        <v>0.5536201791011544</v>
      </c>
      <c r="Y13" s="255">
        <f t="shared" si="3"/>
        <v>2.96689</v>
      </c>
    </row>
    <row r="14" spans="1:25" s="255" customFormat="1" ht="26.25" customHeight="1">
      <c r="A14" s="244">
        <v>3</v>
      </c>
      <c r="B14" s="245" t="s">
        <v>25</v>
      </c>
      <c r="C14" s="257">
        <v>73892</v>
      </c>
      <c r="D14" s="246">
        <v>36579</v>
      </c>
      <c r="E14" s="246">
        <v>16306</v>
      </c>
      <c r="F14" s="246">
        <v>21007</v>
      </c>
      <c r="G14" s="201">
        <f t="shared" si="0"/>
        <v>73892</v>
      </c>
      <c r="H14" s="247">
        <v>28145</v>
      </c>
      <c r="I14" s="247">
        <v>22513</v>
      </c>
      <c r="J14" s="249">
        <v>28145</v>
      </c>
      <c r="K14" s="247">
        <v>13695</v>
      </c>
      <c r="L14" s="249">
        <v>463768</v>
      </c>
      <c r="M14" s="250">
        <v>4.4156</v>
      </c>
      <c r="N14" s="250">
        <v>1.5972</v>
      </c>
      <c r="O14" s="250">
        <v>2.17052</v>
      </c>
      <c r="P14" s="251">
        <f t="shared" si="4"/>
        <v>8.18332</v>
      </c>
      <c r="Q14" s="252">
        <v>3.11757</v>
      </c>
      <c r="R14" s="249">
        <v>0</v>
      </c>
      <c r="S14" s="249">
        <v>823</v>
      </c>
      <c r="T14" s="249">
        <v>17</v>
      </c>
      <c r="U14" s="253">
        <f t="shared" si="1"/>
        <v>29.075572925919346</v>
      </c>
      <c r="V14" s="254">
        <f t="shared" si="2"/>
        <v>0.3809664048332462</v>
      </c>
      <c r="W14" s="255">
        <v>3.37157</v>
      </c>
      <c r="X14" s="256">
        <v>0.38096638353971074</v>
      </c>
      <c r="Y14" s="255">
        <f t="shared" si="3"/>
        <v>3.11757</v>
      </c>
    </row>
    <row r="15" spans="1:25" s="255" customFormat="1" ht="26.25" customHeight="1">
      <c r="A15" s="244">
        <v>4</v>
      </c>
      <c r="B15" s="245" t="s">
        <v>26</v>
      </c>
      <c r="C15" s="257">
        <v>45444</v>
      </c>
      <c r="D15" s="246">
        <v>21357</v>
      </c>
      <c r="E15" s="246">
        <v>8805</v>
      </c>
      <c r="F15" s="246">
        <v>15107</v>
      </c>
      <c r="G15" s="201">
        <f t="shared" si="0"/>
        <v>45269</v>
      </c>
      <c r="H15" s="247">
        <v>10587</v>
      </c>
      <c r="I15" s="247">
        <v>11015</v>
      </c>
      <c r="J15" s="249">
        <v>10587</v>
      </c>
      <c r="K15" s="247">
        <v>5957</v>
      </c>
      <c r="L15" s="249">
        <v>226909</v>
      </c>
      <c r="M15" s="258">
        <v>1.33401</v>
      </c>
      <c r="N15" s="258">
        <v>0.6542</v>
      </c>
      <c r="O15" s="258">
        <v>0.9168899999999999</v>
      </c>
      <c r="P15" s="251">
        <f t="shared" si="4"/>
        <v>2.9051</v>
      </c>
      <c r="Q15" s="252">
        <v>0.98089</v>
      </c>
      <c r="R15" s="249">
        <v>4</v>
      </c>
      <c r="S15" s="249">
        <v>820</v>
      </c>
      <c r="T15" s="249">
        <v>59</v>
      </c>
      <c r="U15" s="253">
        <f t="shared" si="1"/>
        <v>27.440256918862755</v>
      </c>
      <c r="V15" s="254">
        <f t="shared" si="2"/>
        <v>0.33764414305875873</v>
      </c>
      <c r="W15" s="255">
        <v>0.9459399999999999</v>
      </c>
      <c r="X15" s="256">
        <v>0.33764474735901284</v>
      </c>
      <c r="Y15" s="255">
        <f t="shared" si="3"/>
        <v>0.98089</v>
      </c>
    </row>
    <row r="16" spans="1:25" s="255" customFormat="1" ht="26.25" customHeight="1">
      <c r="A16" s="244">
        <v>5</v>
      </c>
      <c r="B16" s="245" t="s">
        <v>27</v>
      </c>
      <c r="C16" s="257">
        <v>53994</v>
      </c>
      <c r="D16" s="246">
        <v>8052</v>
      </c>
      <c r="E16" s="246">
        <v>30504</v>
      </c>
      <c r="F16" s="246">
        <v>14866</v>
      </c>
      <c r="G16" s="201">
        <f t="shared" si="0"/>
        <v>53422</v>
      </c>
      <c r="H16" s="247">
        <v>10824</v>
      </c>
      <c r="I16" s="247">
        <v>13538</v>
      </c>
      <c r="J16" s="249">
        <v>10824</v>
      </c>
      <c r="K16" s="247">
        <v>7553</v>
      </c>
      <c r="L16" s="249">
        <v>278883</v>
      </c>
      <c r="M16" s="250">
        <v>0.83509</v>
      </c>
      <c r="N16" s="250">
        <v>2.10433</v>
      </c>
      <c r="O16" s="250">
        <v>1.3743699999999999</v>
      </c>
      <c r="P16" s="251">
        <f t="shared" si="4"/>
        <v>4.31379</v>
      </c>
      <c r="Q16" s="252">
        <v>1.45836</v>
      </c>
      <c r="R16" s="249">
        <v>34</v>
      </c>
      <c r="S16" s="249">
        <v>2204</v>
      </c>
      <c r="T16" s="249">
        <v>51</v>
      </c>
      <c r="U16" s="253">
        <f t="shared" si="1"/>
        <v>39.85393569844789</v>
      </c>
      <c r="V16" s="254">
        <f t="shared" si="2"/>
        <v>0.3380693079635309</v>
      </c>
      <c r="W16" s="255">
        <v>1.3240250000000002</v>
      </c>
      <c r="X16" s="256">
        <v>0.3380696092359477</v>
      </c>
      <c r="Y16" s="255">
        <f t="shared" si="3"/>
        <v>1.45836</v>
      </c>
    </row>
    <row r="17" spans="1:25" s="255" customFormat="1" ht="26.25" customHeight="1">
      <c r="A17" s="244">
        <v>6</v>
      </c>
      <c r="B17" s="245" t="s">
        <v>28</v>
      </c>
      <c r="C17" s="257">
        <v>38172</v>
      </c>
      <c r="D17" s="246">
        <v>15360</v>
      </c>
      <c r="E17" s="246">
        <v>13463</v>
      </c>
      <c r="F17" s="246">
        <v>9309</v>
      </c>
      <c r="G17" s="201">
        <f t="shared" si="0"/>
        <v>38132</v>
      </c>
      <c r="H17" s="247">
        <v>13382</v>
      </c>
      <c r="I17" s="247">
        <v>10855</v>
      </c>
      <c r="J17" s="249">
        <v>13382</v>
      </c>
      <c r="K17" s="247">
        <v>9512</v>
      </c>
      <c r="L17" s="249">
        <v>223613</v>
      </c>
      <c r="M17" s="250">
        <v>1.85063</v>
      </c>
      <c r="N17" s="250">
        <v>1.47481</v>
      </c>
      <c r="O17" s="250">
        <v>0.86157</v>
      </c>
      <c r="P17" s="251">
        <f t="shared" si="4"/>
        <v>4.18701</v>
      </c>
      <c r="Q17" s="252">
        <v>1.67056</v>
      </c>
      <c r="R17" s="249">
        <v>947</v>
      </c>
      <c r="S17" s="249">
        <v>7292</v>
      </c>
      <c r="T17" s="249">
        <v>216</v>
      </c>
      <c r="U17" s="253">
        <f t="shared" si="1"/>
        <v>31.28837244059184</v>
      </c>
      <c r="V17" s="254">
        <f t="shared" si="2"/>
        <v>0.3989863888550541</v>
      </c>
      <c r="W17" s="255">
        <v>1.54334</v>
      </c>
      <c r="X17" s="256">
        <v>0.39898686297126423</v>
      </c>
      <c r="Y17" s="255">
        <f t="shared" si="3"/>
        <v>1.67056</v>
      </c>
    </row>
    <row r="18" spans="1:25" s="255" customFormat="1" ht="26.25" customHeight="1">
      <c r="A18" s="244">
        <v>7</v>
      </c>
      <c r="B18" s="245" t="s">
        <v>29</v>
      </c>
      <c r="C18" s="257">
        <v>36671</v>
      </c>
      <c r="D18" s="246">
        <v>7511</v>
      </c>
      <c r="E18" s="246">
        <v>15767</v>
      </c>
      <c r="F18" s="246">
        <v>13393</v>
      </c>
      <c r="G18" s="201">
        <f t="shared" si="0"/>
        <v>36671</v>
      </c>
      <c r="H18" s="247">
        <v>13541</v>
      </c>
      <c r="I18" s="247">
        <v>9003</v>
      </c>
      <c r="J18" s="249">
        <v>13541</v>
      </c>
      <c r="K18" s="247">
        <v>3726</v>
      </c>
      <c r="L18" s="249">
        <v>185462</v>
      </c>
      <c r="M18" s="250">
        <v>0.9771</v>
      </c>
      <c r="N18" s="250">
        <v>2.2775</v>
      </c>
      <c r="O18" s="250">
        <v>1.48993</v>
      </c>
      <c r="P18" s="251">
        <f t="shared" si="4"/>
        <v>4.74453</v>
      </c>
      <c r="Q18" s="252">
        <v>1.91963</v>
      </c>
      <c r="R18" s="249">
        <v>0</v>
      </c>
      <c r="S18" s="249">
        <v>240</v>
      </c>
      <c r="T18" s="249">
        <v>135</v>
      </c>
      <c r="U18" s="253">
        <f t="shared" si="1"/>
        <v>35.03825419097556</v>
      </c>
      <c r="V18" s="254">
        <f t="shared" si="2"/>
        <v>0.40459855876135253</v>
      </c>
      <c r="W18" s="255">
        <v>1.94485</v>
      </c>
      <c r="X18" s="256">
        <v>0.40459803853412746</v>
      </c>
      <c r="Y18" s="255">
        <f t="shared" si="3"/>
        <v>1.91963</v>
      </c>
    </row>
    <row r="19" spans="1:25" s="255" customFormat="1" ht="26.25" customHeight="1">
      <c r="A19" s="244">
        <v>8</v>
      </c>
      <c r="B19" s="245" t="s">
        <v>30</v>
      </c>
      <c r="C19" s="257">
        <v>55963</v>
      </c>
      <c r="D19" s="246">
        <v>17615</v>
      </c>
      <c r="E19" s="246">
        <v>20042</v>
      </c>
      <c r="F19" s="246">
        <v>18306</v>
      </c>
      <c r="G19" s="201">
        <f t="shared" si="0"/>
        <v>55963</v>
      </c>
      <c r="H19" s="247">
        <v>12850</v>
      </c>
      <c r="I19" s="247">
        <v>14680</v>
      </c>
      <c r="J19" s="249">
        <v>12850</v>
      </c>
      <c r="K19" s="247">
        <v>4466</v>
      </c>
      <c r="L19" s="249">
        <v>302408</v>
      </c>
      <c r="M19" s="250">
        <v>0.99296</v>
      </c>
      <c r="N19" s="250">
        <v>1.30281</v>
      </c>
      <c r="O19" s="250">
        <v>1.09786</v>
      </c>
      <c r="P19" s="251">
        <f t="shared" si="4"/>
        <v>3.39363</v>
      </c>
      <c r="Q19" s="252">
        <v>1.27339</v>
      </c>
      <c r="R19" s="249">
        <v>0</v>
      </c>
      <c r="S19" s="249">
        <v>1651</v>
      </c>
      <c r="T19" s="249">
        <v>115</v>
      </c>
      <c r="U19" s="253">
        <f t="shared" si="1"/>
        <v>26.409571984435797</v>
      </c>
      <c r="V19" s="254">
        <f t="shared" si="2"/>
        <v>0.3752294740440178</v>
      </c>
      <c r="W19" s="255">
        <v>1.19372</v>
      </c>
      <c r="X19" s="256">
        <v>0.3752307652305052</v>
      </c>
      <c r="Y19" s="255">
        <f t="shared" si="3"/>
        <v>1.27339</v>
      </c>
    </row>
    <row r="20" spans="1:25" s="255" customFormat="1" ht="26.25" customHeight="1">
      <c r="A20" s="244">
        <v>9</v>
      </c>
      <c r="B20" s="245" t="s">
        <v>31</v>
      </c>
      <c r="C20" s="257">
        <v>23241</v>
      </c>
      <c r="D20" s="246">
        <v>6033</v>
      </c>
      <c r="E20" s="246">
        <v>11073</v>
      </c>
      <c r="F20" s="246">
        <v>6070</v>
      </c>
      <c r="G20" s="201">
        <f t="shared" si="0"/>
        <v>23176</v>
      </c>
      <c r="H20" s="247">
        <v>9124</v>
      </c>
      <c r="I20" s="247">
        <v>5264</v>
      </c>
      <c r="J20" s="249">
        <v>9124</v>
      </c>
      <c r="K20" s="247">
        <v>1333</v>
      </c>
      <c r="L20" s="249">
        <v>108438</v>
      </c>
      <c r="M20" s="250">
        <v>0.68075</v>
      </c>
      <c r="N20" s="250">
        <v>1.16587</v>
      </c>
      <c r="O20" s="250">
        <v>0.61164</v>
      </c>
      <c r="P20" s="251">
        <f t="shared" si="4"/>
        <v>2.45826</v>
      </c>
      <c r="Q20" s="252">
        <v>1.28462</v>
      </c>
      <c r="R20" s="249">
        <v>0</v>
      </c>
      <c r="S20" s="249">
        <v>407</v>
      </c>
      <c r="T20" s="249">
        <v>60</v>
      </c>
      <c r="U20" s="253">
        <f t="shared" si="1"/>
        <v>26.942788250767208</v>
      </c>
      <c r="V20" s="254">
        <f t="shared" si="2"/>
        <v>0.5225728767502217</v>
      </c>
      <c r="W20" s="255">
        <v>1.2224</v>
      </c>
      <c r="X20" s="256">
        <v>0.5225723957120131</v>
      </c>
      <c r="Y20" s="255">
        <f t="shared" si="3"/>
        <v>1.28462</v>
      </c>
    </row>
    <row r="21" spans="1:25" s="255" customFormat="1" ht="26.25" customHeight="1">
      <c r="A21" s="244">
        <v>10</v>
      </c>
      <c r="B21" s="245" t="s">
        <v>32</v>
      </c>
      <c r="C21" s="257">
        <v>63745</v>
      </c>
      <c r="D21" s="246">
        <v>48177</v>
      </c>
      <c r="E21" s="246">
        <v>1089</v>
      </c>
      <c r="F21" s="246">
        <v>14087</v>
      </c>
      <c r="G21" s="201">
        <f t="shared" si="0"/>
        <v>63353</v>
      </c>
      <c r="H21" s="247">
        <v>13010</v>
      </c>
      <c r="I21" s="247">
        <v>20736</v>
      </c>
      <c r="J21" s="249">
        <v>13010</v>
      </c>
      <c r="K21" s="247">
        <v>6262</v>
      </c>
      <c r="L21" s="249">
        <v>427162</v>
      </c>
      <c r="M21" s="250">
        <v>3.38953</v>
      </c>
      <c r="N21" s="250">
        <v>0.0822</v>
      </c>
      <c r="O21" s="250">
        <v>0.9256</v>
      </c>
      <c r="P21" s="251">
        <f t="shared" si="4"/>
        <v>4.39733</v>
      </c>
      <c r="Q21" s="252">
        <v>2.06674</v>
      </c>
      <c r="R21" s="249">
        <v>1</v>
      </c>
      <c r="S21" s="249">
        <v>2598</v>
      </c>
      <c r="T21" s="249">
        <v>104</v>
      </c>
      <c r="U21" s="253">
        <f t="shared" si="1"/>
        <v>33.799615680245964</v>
      </c>
      <c r="V21" s="254">
        <f t="shared" si="2"/>
        <v>0.46999884020530636</v>
      </c>
      <c r="W21" s="255">
        <v>1.34235</v>
      </c>
      <c r="X21" s="256">
        <v>0.4699982088482894</v>
      </c>
      <c r="Y21" s="255">
        <f t="shared" si="3"/>
        <v>2.06674</v>
      </c>
    </row>
    <row r="22" spans="1:25" s="255" customFormat="1" ht="26.25" customHeight="1">
      <c r="A22" s="244">
        <v>11</v>
      </c>
      <c r="B22" s="245" t="s">
        <v>33</v>
      </c>
      <c r="C22" s="257">
        <v>24908</v>
      </c>
      <c r="D22" s="246">
        <v>3862</v>
      </c>
      <c r="E22" s="246">
        <v>14326</v>
      </c>
      <c r="F22" s="246">
        <v>6720</v>
      </c>
      <c r="G22" s="201">
        <f t="shared" si="0"/>
        <v>24908</v>
      </c>
      <c r="H22" s="247">
        <v>7464</v>
      </c>
      <c r="I22" s="247">
        <v>8773</v>
      </c>
      <c r="J22" s="249">
        <v>7464</v>
      </c>
      <c r="K22" s="247">
        <v>2779</v>
      </c>
      <c r="L22" s="249">
        <v>180724</v>
      </c>
      <c r="M22" s="250">
        <v>0.48547</v>
      </c>
      <c r="N22" s="250">
        <v>1.426</v>
      </c>
      <c r="O22" s="250">
        <v>0.65301</v>
      </c>
      <c r="P22" s="251">
        <f t="shared" si="4"/>
        <v>2.56448</v>
      </c>
      <c r="Q22" s="252">
        <v>0.92745</v>
      </c>
      <c r="R22" s="249">
        <v>0</v>
      </c>
      <c r="S22" s="249">
        <v>333</v>
      </c>
      <c r="T22" s="249">
        <v>150</v>
      </c>
      <c r="U22" s="253">
        <f t="shared" si="1"/>
        <v>34.357984994640944</v>
      </c>
      <c r="V22" s="254">
        <f t="shared" si="2"/>
        <v>0.3616522647866234</v>
      </c>
      <c r="W22" s="255">
        <v>0.89921</v>
      </c>
      <c r="X22" s="256">
        <v>0.36165175663074345</v>
      </c>
      <c r="Y22" s="255">
        <f t="shared" si="3"/>
        <v>0.92745</v>
      </c>
    </row>
    <row r="23" spans="1:25" s="255" customFormat="1" ht="26.25" customHeight="1">
      <c r="A23" s="244">
        <v>12</v>
      </c>
      <c r="B23" s="245" t="s">
        <v>34</v>
      </c>
      <c r="C23" s="257">
        <v>47817</v>
      </c>
      <c r="D23" s="246">
        <v>28434</v>
      </c>
      <c r="E23" s="246">
        <v>2558</v>
      </c>
      <c r="F23" s="246">
        <v>16823</v>
      </c>
      <c r="G23" s="201">
        <f t="shared" si="0"/>
        <v>47815</v>
      </c>
      <c r="H23" s="247">
        <v>10072</v>
      </c>
      <c r="I23" s="247">
        <v>5560</v>
      </c>
      <c r="J23" s="249">
        <v>10072</v>
      </c>
      <c r="K23" s="247">
        <v>3338</v>
      </c>
      <c r="L23" s="249">
        <v>114536</v>
      </c>
      <c r="M23" s="250">
        <v>1.1230078</v>
      </c>
      <c r="N23" s="250">
        <v>0.15461</v>
      </c>
      <c r="O23" s="250">
        <v>0.7803478</v>
      </c>
      <c r="P23" s="251">
        <f t="shared" si="4"/>
        <v>2.0579655999999997</v>
      </c>
      <c r="Q23" s="252">
        <v>0.87043</v>
      </c>
      <c r="R23" s="249">
        <v>34</v>
      </c>
      <c r="S23" s="249">
        <v>1983</v>
      </c>
      <c r="T23" s="249">
        <v>1</v>
      </c>
      <c r="U23" s="253">
        <f t="shared" si="1"/>
        <v>20.432541699761714</v>
      </c>
      <c r="V23" s="254">
        <f t="shared" si="2"/>
        <v>0.4229565353278987</v>
      </c>
      <c r="W23" s="255">
        <v>0.836968</v>
      </c>
      <c r="X23" s="256">
        <v>0.4229580838000045</v>
      </c>
      <c r="Y23" s="255">
        <f t="shared" si="3"/>
        <v>0.87043</v>
      </c>
    </row>
    <row r="24" spans="1:25" s="255" customFormat="1" ht="26.25" customHeight="1">
      <c r="A24" s="244">
        <v>13</v>
      </c>
      <c r="B24" s="245" t="s">
        <v>35</v>
      </c>
      <c r="C24" s="257">
        <v>57872</v>
      </c>
      <c r="D24" s="246">
        <v>38926</v>
      </c>
      <c r="E24" s="246">
        <v>4165</v>
      </c>
      <c r="F24" s="246">
        <v>14781</v>
      </c>
      <c r="G24" s="201">
        <f t="shared" si="0"/>
        <v>57872</v>
      </c>
      <c r="H24" s="247">
        <v>16714</v>
      </c>
      <c r="I24" s="247">
        <v>14783</v>
      </c>
      <c r="J24" s="249">
        <v>16714</v>
      </c>
      <c r="K24" s="247">
        <v>5954</v>
      </c>
      <c r="L24" s="249">
        <v>304530</v>
      </c>
      <c r="M24" s="250">
        <v>2.46944</v>
      </c>
      <c r="N24" s="250">
        <v>0.47371</v>
      </c>
      <c r="O24" s="250">
        <v>1.01125</v>
      </c>
      <c r="P24" s="251">
        <f t="shared" si="4"/>
        <v>3.9544</v>
      </c>
      <c r="Q24" s="252">
        <v>1.40523</v>
      </c>
      <c r="R24" s="249">
        <v>0</v>
      </c>
      <c r="S24" s="249">
        <v>987</v>
      </c>
      <c r="T24" s="249">
        <v>50</v>
      </c>
      <c r="U24" s="253">
        <f t="shared" si="1"/>
        <v>23.65920784970683</v>
      </c>
      <c r="V24" s="254">
        <f t="shared" si="2"/>
        <v>0.35535858790208374</v>
      </c>
      <c r="W24" s="255">
        <v>1.28564</v>
      </c>
      <c r="X24" s="256">
        <v>0.35535843428629726</v>
      </c>
      <c r="Y24" s="255">
        <f t="shared" si="3"/>
        <v>1.40523</v>
      </c>
    </row>
    <row r="25" spans="1:22" s="207" customFormat="1" ht="26.25" customHeight="1">
      <c r="A25" s="202"/>
      <c r="B25" s="202" t="s">
        <v>36</v>
      </c>
      <c r="C25" s="202">
        <f aca="true" t="shared" si="5" ref="C25:T25">SUM(C12:C24)</f>
        <v>601220</v>
      </c>
      <c r="D25" s="202">
        <f t="shared" si="5"/>
        <v>272031</v>
      </c>
      <c r="E25" s="202">
        <f t="shared" si="5"/>
        <v>156450</v>
      </c>
      <c r="F25" s="202">
        <f t="shared" si="5"/>
        <v>171493</v>
      </c>
      <c r="G25" s="202">
        <f t="shared" si="5"/>
        <v>599974</v>
      </c>
      <c r="H25" s="202">
        <f t="shared" si="5"/>
        <v>171731</v>
      </c>
      <c r="I25" s="201">
        <f>SUM(I12:I24)</f>
        <v>163905</v>
      </c>
      <c r="J25" s="202">
        <f>SUM(J12:J24)</f>
        <v>171731</v>
      </c>
      <c r="K25" s="202">
        <f>SUM(K12:K24)</f>
        <v>71003</v>
      </c>
      <c r="L25" s="201">
        <f>SUM(L12:L24)</f>
        <v>3376444</v>
      </c>
      <c r="M25" s="203">
        <f t="shared" si="5"/>
        <v>23.32461257382716</v>
      </c>
      <c r="N25" s="203">
        <f t="shared" si="5"/>
        <v>15.464853995308642</v>
      </c>
      <c r="O25" s="203">
        <f t="shared" si="5"/>
        <v>13.950039515802468</v>
      </c>
      <c r="P25" s="203">
        <f t="shared" si="5"/>
        <v>52.73950608493828</v>
      </c>
      <c r="Q25" s="203">
        <f t="shared" si="5"/>
        <v>21.63977</v>
      </c>
      <c r="R25" s="204">
        <f t="shared" si="5"/>
        <v>1051</v>
      </c>
      <c r="S25" s="204">
        <f t="shared" si="5"/>
        <v>24112</v>
      </c>
      <c r="T25" s="204">
        <f t="shared" si="5"/>
        <v>1703</v>
      </c>
      <c r="U25" s="205">
        <f t="shared" si="1"/>
        <v>30.71053338356981</v>
      </c>
      <c r="V25" s="206">
        <f t="shared" si="2"/>
        <v>0.4103142332267696</v>
      </c>
    </row>
    <row r="26" spans="2:16" ht="16.5">
      <c r="B26" s="160"/>
      <c r="H26" s="214"/>
      <c r="P26" s="231"/>
    </row>
    <row r="27" spans="2:22" ht="16.5">
      <c r="B27" s="160"/>
      <c r="H27" s="214"/>
      <c r="J27" s="45"/>
      <c r="P27" s="242"/>
      <c r="Q27" s="45"/>
      <c r="S27" s="45"/>
      <c r="U27" s="205"/>
      <c r="V27" s="241"/>
    </row>
    <row r="28" spans="8:22" ht="13.5" customHeight="1">
      <c r="H28" s="27"/>
      <c r="J28" s="45"/>
      <c r="P28" s="45"/>
      <c r="Q28" s="45"/>
      <c r="U28" s="205"/>
      <c r="V28" s="241"/>
    </row>
    <row r="29" spans="6:22" ht="16.5">
      <c r="F29" s="1" t="s">
        <v>132</v>
      </c>
      <c r="J29" s="45"/>
      <c r="L29" s="240"/>
      <c r="P29" s="45"/>
      <c r="Q29" s="45"/>
      <c r="U29" s="205"/>
      <c r="V29" s="241"/>
    </row>
    <row r="30" spans="12:17" ht="14.25" customHeight="1">
      <c r="L30" s="240"/>
      <c r="Q30" s="120" t="s">
        <v>118</v>
      </c>
    </row>
    <row r="31" ht="16.5">
      <c r="Q31" s="122" t="s">
        <v>119</v>
      </c>
    </row>
    <row r="32" spans="13:17" ht="16.5">
      <c r="M32" s="27"/>
      <c r="Q32" s="122" t="s">
        <v>120</v>
      </c>
    </row>
    <row r="33" ht="16.5">
      <c r="Q33" s="124" t="s">
        <v>121</v>
      </c>
    </row>
    <row r="34" ht="16.5">
      <c r="Q34" s="122" t="s">
        <v>122</v>
      </c>
    </row>
  </sheetData>
  <sheetProtection/>
  <mergeCells count="32">
    <mergeCell ref="H10:H11"/>
    <mergeCell ref="H8:H9"/>
    <mergeCell ref="C10:C11"/>
    <mergeCell ref="A10:A11"/>
    <mergeCell ref="B10:B11"/>
    <mergeCell ref="A8:A9"/>
    <mergeCell ref="B8:B9"/>
    <mergeCell ref="D8:G8"/>
    <mergeCell ref="D10:G10"/>
    <mergeCell ref="J10:J11"/>
    <mergeCell ref="J8:J9"/>
    <mergeCell ref="L8:L9"/>
    <mergeCell ref="I10:I11"/>
    <mergeCell ref="I8:I9"/>
    <mergeCell ref="M10:Q10"/>
    <mergeCell ref="L10:L11"/>
    <mergeCell ref="K10:K11"/>
    <mergeCell ref="K8:K9"/>
    <mergeCell ref="T8:T9"/>
    <mergeCell ref="R10:R11"/>
    <mergeCell ref="S10:S11"/>
    <mergeCell ref="T10:T11"/>
    <mergeCell ref="V10:V11"/>
    <mergeCell ref="U10:U11"/>
    <mergeCell ref="M8:Q8"/>
    <mergeCell ref="P1:R1"/>
    <mergeCell ref="A2:T2"/>
    <mergeCell ref="A4:T4"/>
    <mergeCell ref="A6:T6"/>
    <mergeCell ref="S7:T7"/>
    <mergeCell ref="R8:R9"/>
    <mergeCell ref="S8:S9"/>
  </mergeCells>
  <conditionalFormatting sqref="V12:V25 V27:V29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30" sqref="I30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9.140625" style="4" customWidth="1"/>
    <col min="7" max="7" width="8.140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4.140625" style="4" customWidth="1"/>
    <col min="12" max="12" width="13.28125" style="4" customWidth="1"/>
    <col min="13" max="13" width="12.7109375" style="4" customWidth="1"/>
    <col min="14" max="15" width="13.8515625" style="4" customWidth="1"/>
    <col min="16" max="17" width="14.57421875" style="4" customWidth="1"/>
    <col min="18" max="18" width="12.7109375" style="4" customWidth="1"/>
    <col min="19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4" t="s">
        <v>59</v>
      </c>
      <c r="O1" s="304"/>
      <c r="P1" s="304"/>
      <c r="Q1" s="259"/>
    </row>
    <row r="2" spans="1:17" ht="31.5" customHeight="1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262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288" t="s">
        <v>38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60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06" t="s">
        <v>127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61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39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40</v>
      </c>
      <c r="Q8" s="39"/>
    </row>
    <row r="9" spans="1:17" s="13" customFormat="1" ht="58.5" customHeight="1">
      <c r="A9" s="274" t="s">
        <v>0</v>
      </c>
      <c r="B9" s="274" t="s">
        <v>41</v>
      </c>
      <c r="C9" s="274" t="s">
        <v>42</v>
      </c>
      <c r="D9" s="298" t="s">
        <v>43</v>
      </c>
      <c r="E9" s="298"/>
      <c r="F9" s="300" t="s">
        <v>112</v>
      </c>
      <c r="G9" s="301"/>
      <c r="H9" s="274" t="s">
        <v>44</v>
      </c>
      <c r="I9" s="274" t="s">
        <v>45</v>
      </c>
      <c r="J9" s="274" t="s">
        <v>54</v>
      </c>
      <c r="K9" s="297" t="s">
        <v>46</v>
      </c>
      <c r="L9" s="297"/>
      <c r="M9" s="297"/>
      <c r="N9" s="297"/>
      <c r="O9" s="297"/>
      <c r="P9" s="297"/>
      <c r="Q9" s="263"/>
    </row>
    <row r="10" spans="1:17" s="13" customFormat="1" ht="46.5" customHeight="1">
      <c r="A10" s="275"/>
      <c r="B10" s="275"/>
      <c r="C10" s="275"/>
      <c r="D10" s="302" t="s">
        <v>47</v>
      </c>
      <c r="E10" s="302" t="s">
        <v>48</v>
      </c>
      <c r="F10" s="302" t="s">
        <v>47</v>
      </c>
      <c r="G10" s="302" t="s">
        <v>48</v>
      </c>
      <c r="H10" s="275"/>
      <c r="I10" s="275"/>
      <c r="J10" s="275"/>
      <c r="K10" s="298" t="s">
        <v>49</v>
      </c>
      <c r="L10" s="298" t="s">
        <v>50</v>
      </c>
      <c r="M10" s="298" t="s">
        <v>51</v>
      </c>
      <c r="N10" s="298" t="s">
        <v>55</v>
      </c>
      <c r="O10" s="299"/>
      <c r="P10" s="299" t="s">
        <v>58</v>
      </c>
      <c r="Q10" s="270" t="s">
        <v>133</v>
      </c>
    </row>
    <row r="11" spans="1:17" s="13" customFormat="1" ht="26.25" customHeight="1">
      <c r="A11" s="296"/>
      <c r="B11" s="296"/>
      <c r="C11" s="296"/>
      <c r="D11" s="303"/>
      <c r="E11" s="303"/>
      <c r="F11" s="303"/>
      <c r="G11" s="303"/>
      <c r="H11" s="296"/>
      <c r="I11" s="296"/>
      <c r="J11" s="296"/>
      <c r="K11" s="299"/>
      <c r="L11" s="299"/>
      <c r="M11" s="299"/>
      <c r="N11" s="197" t="s">
        <v>56</v>
      </c>
      <c r="O11" s="197" t="s">
        <v>57</v>
      </c>
      <c r="P11" s="299"/>
      <c r="Q11" s="270"/>
    </row>
    <row r="12" spans="1:17" s="9" customFormat="1" ht="12.75" customHeight="1">
      <c r="A12" s="14"/>
      <c r="B12" s="198">
        <v>1</v>
      </c>
      <c r="C12" s="199">
        <v>2</v>
      </c>
      <c r="D12" s="198">
        <v>3</v>
      </c>
      <c r="E12" s="199">
        <v>4</v>
      </c>
      <c r="F12" s="198">
        <v>5</v>
      </c>
      <c r="G12" s="199">
        <v>6</v>
      </c>
      <c r="H12" s="198">
        <v>7</v>
      </c>
      <c r="I12" s="199">
        <v>8</v>
      </c>
      <c r="J12" s="198">
        <v>9</v>
      </c>
      <c r="K12" s="199">
        <v>10</v>
      </c>
      <c r="L12" s="198">
        <v>11</v>
      </c>
      <c r="M12" s="199">
        <v>12</v>
      </c>
      <c r="N12" s="198">
        <v>13</v>
      </c>
      <c r="O12" s="199">
        <v>14</v>
      </c>
      <c r="P12" s="198">
        <v>15</v>
      </c>
      <c r="Q12" s="270"/>
    </row>
    <row r="13" spans="1:23" s="9" customFormat="1" ht="21.75" customHeight="1">
      <c r="A13" s="184">
        <v>1</v>
      </c>
      <c r="B13" s="185" t="s">
        <v>23</v>
      </c>
      <c r="C13" s="165">
        <v>124.98469569999992</v>
      </c>
      <c r="D13" s="170"/>
      <c r="E13" s="170"/>
      <c r="F13" s="307">
        <v>370.60836</v>
      </c>
      <c r="G13" s="308"/>
      <c r="H13" s="165"/>
      <c r="I13" s="165">
        <f>SUM(C13:H13)</f>
        <v>495.5930556999999</v>
      </c>
      <c r="J13" s="163">
        <v>267.9</v>
      </c>
      <c r="K13" s="163">
        <v>341.7306</v>
      </c>
      <c r="L13" s="163">
        <v>10.76064</v>
      </c>
      <c r="M13" s="163">
        <v>48.05399</v>
      </c>
      <c r="N13" s="163">
        <v>7.25698</v>
      </c>
      <c r="O13" s="163">
        <v>5.09945</v>
      </c>
      <c r="P13" s="169">
        <f>SUM(K13:O13)</f>
        <v>412.90166</v>
      </c>
      <c r="Q13" s="269">
        <f>I13-P13</f>
        <v>82.69139569999993</v>
      </c>
      <c r="R13" s="233">
        <f>K13/'Part-I'!P12</f>
        <v>80.96688732357552</v>
      </c>
      <c r="S13" s="9">
        <v>473.47969</v>
      </c>
      <c r="T13" s="24">
        <f>S13-P13</f>
        <v>60.57803000000001</v>
      </c>
      <c r="U13" s="9">
        <v>390.75108</v>
      </c>
      <c r="V13" s="24">
        <f>U13-K13</f>
        <v>49.02048000000002</v>
      </c>
      <c r="W13" s="24">
        <f>'[1]Part-II'!$P$13-P13</f>
        <v>60.57803000000001</v>
      </c>
    </row>
    <row r="14" spans="1:23" s="9" customFormat="1" ht="21.75" customHeight="1">
      <c r="A14" s="186">
        <v>2</v>
      </c>
      <c r="B14" s="187" t="s">
        <v>24</v>
      </c>
      <c r="C14" s="170">
        <v>50.97942900000004</v>
      </c>
      <c r="D14" s="170"/>
      <c r="E14" s="170"/>
      <c r="F14" s="307">
        <v>671.3064</v>
      </c>
      <c r="G14" s="308"/>
      <c r="H14" s="170"/>
      <c r="I14" s="165">
        <f aca="true" t="shared" si="0" ref="I14:I25">SUM(C14:H14)</f>
        <v>722.2858290000001</v>
      </c>
      <c r="J14" s="163">
        <v>430</v>
      </c>
      <c r="K14" s="171">
        <v>436.08047</v>
      </c>
      <c r="L14" s="171">
        <v>13.88683</v>
      </c>
      <c r="M14" s="171">
        <v>137.74871</v>
      </c>
      <c r="N14" s="171">
        <v>8.01343</v>
      </c>
      <c r="O14" s="171">
        <v>3.00852</v>
      </c>
      <c r="P14" s="169">
        <f aca="true" t="shared" si="1" ref="P14:P28">SUM(K14:O14)</f>
        <v>598.7379599999999</v>
      </c>
      <c r="Q14" s="269">
        <f aca="true" t="shared" si="2" ref="Q14:Q25">I14-P14</f>
        <v>123.54786900000022</v>
      </c>
      <c r="R14" s="233">
        <f>K14/'Part-I'!P13</f>
        <v>81.37243350900083</v>
      </c>
      <c r="S14" s="9">
        <v>665.1931</v>
      </c>
      <c r="T14" s="24">
        <f aca="true" t="shared" si="3" ref="T14:T25">S14-P14</f>
        <v>66.45514000000003</v>
      </c>
      <c r="U14" s="9">
        <v>462.79015</v>
      </c>
      <c r="V14" s="24">
        <f aca="true" t="shared" si="4" ref="V14:V25">U14-K14</f>
        <v>26.70967999999999</v>
      </c>
      <c r="W14" s="24">
        <f>'[1]Part-II'!$P$13-P14</f>
        <v>-125.25826999999992</v>
      </c>
    </row>
    <row r="15" spans="1:23" s="9" customFormat="1" ht="21.75" customHeight="1">
      <c r="A15" s="184">
        <v>3</v>
      </c>
      <c r="B15" s="185" t="s">
        <v>25</v>
      </c>
      <c r="C15" s="165">
        <v>191.6714713</v>
      </c>
      <c r="D15" s="170"/>
      <c r="E15" s="170"/>
      <c r="F15" s="307">
        <v>981.93981</v>
      </c>
      <c r="G15" s="308"/>
      <c r="H15" s="165"/>
      <c r="I15" s="165">
        <f t="shared" si="0"/>
        <v>1173.6112813</v>
      </c>
      <c r="J15" s="163">
        <v>577.9</v>
      </c>
      <c r="K15" s="163">
        <v>649.66107</v>
      </c>
      <c r="L15" s="163">
        <v>18.2804</v>
      </c>
      <c r="M15" s="163">
        <v>172.64584</v>
      </c>
      <c r="N15" s="163">
        <v>3.28881</v>
      </c>
      <c r="O15" s="163">
        <v>5.57049</v>
      </c>
      <c r="P15" s="169">
        <f t="shared" si="1"/>
        <v>849.44661</v>
      </c>
      <c r="Q15" s="269">
        <f t="shared" si="2"/>
        <v>324.1646713</v>
      </c>
      <c r="R15" s="233">
        <f>K15/'Part-I'!P14</f>
        <v>79.3884474760855</v>
      </c>
      <c r="S15" s="9">
        <v>1053.1397100000002</v>
      </c>
      <c r="T15" s="24">
        <f t="shared" si="3"/>
        <v>203.6931000000002</v>
      </c>
      <c r="U15" s="9">
        <v>768.61315</v>
      </c>
      <c r="V15" s="24">
        <f t="shared" si="4"/>
        <v>118.95208000000002</v>
      </c>
      <c r="W15" s="24">
        <f>'[1]Part-II'!$P$13-P15</f>
        <v>-375.96691999999996</v>
      </c>
    </row>
    <row r="16" spans="1:23" s="9" customFormat="1" ht="21.75" customHeight="1">
      <c r="A16" s="184">
        <v>4</v>
      </c>
      <c r="B16" s="185" t="s">
        <v>26</v>
      </c>
      <c r="C16" s="165">
        <v>140.84765799999997</v>
      </c>
      <c r="D16" s="170"/>
      <c r="E16" s="170"/>
      <c r="F16" s="307">
        <v>299.51531</v>
      </c>
      <c r="G16" s="308"/>
      <c r="H16" s="165"/>
      <c r="I16" s="165">
        <f t="shared" si="0"/>
        <v>440.36296799999997</v>
      </c>
      <c r="J16" s="163">
        <v>282.8</v>
      </c>
      <c r="K16" s="163">
        <v>234.86971</v>
      </c>
      <c r="L16" s="163">
        <v>7.39468</v>
      </c>
      <c r="M16" s="163">
        <v>62.0172</v>
      </c>
      <c r="N16" s="163">
        <v>13.02253</v>
      </c>
      <c r="O16" s="163">
        <v>2.80329</v>
      </c>
      <c r="P16" s="169">
        <f t="shared" si="1"/>
        <v>320.10741</v>
      </c>
      <c r="Q16" s="269">
        <f t="shared" si="2"/>
        <v>120.25555799999995</v>
      </c>
      <c r="R16" s="233">
        <f>K16/'Part-I'!P15</f>
        <v>80.84737530549722</v>
      </c>
      <c r="S16" s="9">
        <v>438.63075</v>
      </c>
      <c r="T16" s="24">
        <f t="shared" si="3"/>
        <v>118.52333999999996</v>
      </c>
      <c r="U16" s="9">
        <v>299.65583</v>
      </c>
      <c r="V16" s="24">
        <f t="shared" si="4"/>
        <v>64.78611999999998</v>
      </c>
      <c r="W16" s="24">
        <f>'[1]Part-II'!$P$13-P16</f>
        <v>153.37228</v>
      </c>
    </row>
    <row r="17" spans="1:23" s="9" customFormat="1" ht="21.75" customHeight="1">
      <c r="A17" s="184">
        <v>5</v>
      </c>
      <c r="B17" s="185" t="s">
        <v>27</v>
      </c>
      <c r="C17" s="165">
        <v>114.43016089999992</v>
      </c>
      <c r="D17" s="170"/>
      <c r="E17" s="170"/>
      <c r="F17" s="307">
        <v>633.4044</v>
      </c>
      <c r="G17" s="308"/>
      <c r="H17" s="165"/>
      <c r="I17" s="165">
        <f t="shared" si="0"/>
        <v>747.8345608999999</v>
      </c>
      <c r="J17" s="163">
        <v>347.5</v>
      </c>
      <c r="K17" s="163">
        <f>366.19533+30</f>
        <v>396.19533</v>
      </c>
      <c r="L17" s="163">
        <v>22.801360000000003</v>
      </c>
      <c r="M17" s="163">
        <v>159.11903</v>
      </c>
      <c r="N17" s="163">
        <v>7.59152</v>
      </c>
      <c r="O17" s="163">
        <v>5.77223</v>
      </c>
      <c r="P17" s="169">
        <f t="shared" si="1"/>
        <v>591.47947</v>
      </c>
      <c r="Q17" s="269">
        <f t="shared" si="2"/>
        <v>156.35509089999994</v>
      </c>
      <c r="R17" s="233">
        <f>K17/'Part-I'!P16</f>
        <v>91.8439075615642</v>
      </c>
      <c r="S17" s="9">
        <v>629.1247999999999</v>
      </c>
      <c r="T17" s="24">
        <f t="shared" si="3"/>
        <v>37.645329999999944</v>
      </c>
      <c r="U17" s="9">
        <v>395.82906</v>
      </c>
      <c r="V17" s="24">
        <f t="shared" si="4"/>
        <v>-0.3662699999999859</v>
      </c>
      <c r="W17" s="24">
        <f>'[1]Part-II'!$P$13-P17</f>
        <v>-117.99977999999999</v>
      </c>
    </row>
    <row r="18" spans="1:23" s="9" customFormat="1" ht="21.75" customHeight="1">
      <c r="A18" s="184">
        <v>6</v>
      </c>
      <c r="B18" s="185" t="s">
        <v>28</v>
      </c>
      <c r="C18" s="165">
        <v>82.48187369999994</v>
      </c>
      <c r="D18" s="170"/>
      <c r="E18" s="170"/>
      <c r="F18" s="307">
        <v>726.63246</v>
      </c>
      <c r="G18" s="308"/>
      <c r="H18" s="165"/>
      <c r="I18" s="165">
        <f t="shared" si="0"/>
        <v>809.1143337</v>
      </c>
      <c r="J18" s="163">
        <v>278.7</v>
      </c>
      <c r="K18" s="163">
        <v>412.64166</v>
      </c>
      <c r="L18" s="163">
        <v>23.00159</v>
      </c>
      <c r="M18" s="163">
        <v>176.28058</v>
      </c>
      <c r="N18" s="163">
        <v>7.87246</v>
      </c>
      <c r="O18" s="163">
        <v>12.60225</v>
      </c>
      <c r="P18" s="169">
        <f t="shared" si="1"/>
        <v>632.39854</v>
      </c>
      <c r="Q18" s="269">
        <f t="shared" si="2"/>
        <v>176.71579369999995</v>
      </c>
      <c r="R18" s="233">
        <f>K18/'Part-I'!P17</f>
        <v>98.55282409165491</v>
      </c>
      <c r="S18" s="9">
        <v>748.4275399999999</v>
      </c>
      <c r="T18" s="24">
        <f t="shared" si="3"/>
        <v>116.02899999999988</v>
      </c>
      <c r="U18" s="9">
        <v>485.4784</v>
      </c>
      <c r="V18" s="24">
        <f t="shared" si="4"/>
        <v>72.83674000000002</v>
      </c>
      <c r="W18" s="24">
        <f>'[1]Part-II'!$P$13-P18</f>
        <v>-158.91885000000002</v>
      </c>
    </row>
    <row r="19" spans="1:23" s="9" customFormat="1" ht="21.75" customHeight="1">
      <c r="A19" s="184">
        <v>7</v>
      </c>
      <c r="B19" s="185" t="s">
        <v>29</v>
      </c>
      <c r="C19" s="165">
        <v>136.56369049999978</v>
      </c>
      <c r="D19" s="170"/>
      <c r="E19" s="170"/>
      <c r="F19" s="307">
        <v>486.20999</v>
      </c>
      <c r="G19" s="308"/>
      <c r="H19" s="165"/>
      <c r="I19" s="165">
        <f t="shared" si="0"/>
        <v>622.7736804999997</v>
      </c>
      <c r="J19" s="163">
        <v>231.1</v>
      </c>
      <c r="K19" s="163">
        <v>386.019415</v>
      </c>
      <c r="L19" s="163">
        <v>14.53713</v>
      </c>
      <c r="M19" s="163">
        <v>131.924725</v>
      </c>
      <c r="N19" s="163">
        <v>5.33839</v>
      </c>
      <c r="O19" s="163">
        <v>5.1959</v>
      </c>
      <c r="P19" s="169">
        <f t="shared" si="1"/>
        <v>543.01556</v>
      </c>
      <c r="Q19" s="269">
        <f t="shared" si="2"/>
        <v>79.75812049999968</v>
      </c>
      <c r="R19" s="233">
        <f>K19/'Part-I'!P18</f>
        <v>81.36093880742665</v>
      </c>
      <c r="S19" s="9">
        <v>655.2605799999999</v>
      </c>
      <c r="T19" s="24">
        <f t="shared" si="3"/>
        <v>112.24501999999984</v>
      </c>
      <c r="U19" s="9">
        <v>457.570455</v>
      </c>
      <c r="V19" s="24">
        <f t="shared" si="4"/>
        <v>71.55104</v>
      </c>
      <c r="W19" s="24">
        <f>'[1]Part-II'!$P$13-P19</f>
        <v>-69.53587000000005</v>
      </c>
    </row>
    <row r="20" spans="1:23" s="178" customFormat="1" ht="21.75" customHeight="1">
      <c r="A20" s="188">
        <v>8</v>
      </c>
      <c r="B20" s="189" t="s">
        <v>30</v>
      </c>
      <c r="C20" s="176">
        <v>136.2143587999998</v>
      </c>
      <c r="D20" s="179"/>
      <c r="E20" s="179"/>
      <c r="F20" s="307">
        <v>377.0574</v>
      </c>
      <c r="G20" s="308"/>
      <c r="H20" s="176"/>
      <c r="I20" s="176">
        <f t="shared" si="0"/>
        <v>513.2717587999998</v>
      </c>
      <c r="J20" s="163">
        <v>376.8</v>
      </c>
      <c r="K20" s="164">
        <v>281.32833000000005</v>
      </c>
      <c r="L20" s="164">
        <v>11.814689999999999</v>
      </c>
      <c r="M20" s="164">
        <v>95.36240000000001</v>
      </c>
      <c r="N20" s="164">
        <v>5.45035</v>
      </c>
      <c r="O20" s="164">
        <v>6.8301300000000005</v>
      </c>
      <c r="P20" s="177">
        <f t="shared" si="1"/>
        <v>400.7859000000001</v>
      </c>
      <c r="Q20" s="269">
        <f t="shared" si="2"/>
        <v>112.48585879999973</v>
      </c>
      <c r="R20" s="233">
        <f>K20/'Part-I'!P19</f>
        <v>82.89894007301918</v>
      </c>
      <c r="S20" s="9">
        <v>471.71932</v>
      </c>
      <c r="T20" s="24">
        <f t="shared" si="3"/>
        <v>70.9334199999999</v>
      </c>
      <c r="U20" s="9">
        <v>322.65923</v>
      </c>
      <c r="V20" s="24">
        <f t="shared" si="4"/>
        <v>41.33089999999993</v>
      </c>
      <c r="W20" s="24">
        <f>'[1]Part-II'!$P$13-P20</f>
        <v>72.69378999999992</v>
      </c>
    </row>
    <row r="21" spans="1:23" s="9" customFormat="1" ht="21.75" customHeight="1">
      <c r="A21" s="184">
        <v>9</v>
      </c>
      <c r="B21" s="185" t="s">
        <v>31</v>
      </c>
      <c r="C21" s="165">
        <v>30.297426900000005</v>
      </c>
      <c r="D21" s="170"/>
      <c r="E21" s="170"/>
      <c r="F21" s="307">
        <v>258.7434</v>
      </c>
      <c r="G21" s="308"/>
      <c r="H21" s="165"/>
      <c r="I21" s="165">
        <f t="shared" si="0"/>
        <v>289.0408269</v>
      </c>
      <c r="J21" s="163">
        <v>135.1</v>
      </c>
      <c r="K21" s="163">
        <v>199.07484</v>
      </c>
      <c r="L21" s="163">
        <v>6.161875</v>
      </c>
      <c r="M21" s="163">
        <v>11.94092</v>
      </c>
      <c r="N21" s="163">
        <v>4.84791</v>
      </c>
      <c r="O21" s="163">
        <v>1.350225</v>
      </c>
      <c r="P21" s="169">
        <f t="shared" si="1"/>
        <v>223.37577000000002</v>
      </c>
      <c r="Q21" s="269">
        <f t="shared" si="2"/>
        <v>65.6650569</v>
      </c>
      <c r="R21" s="233">
        <f>K21/'Part-I'!P20</f>
        <v>80.9820116667887</v>
      </c>
      <c r="S21" s="9">
        <v>255.09725999999998</v>
      </c>
      <c r="T21" s="24">
        <f t="shared" si="3"/>
        <v>31.72148999999996</v>
      </c>
      <c r="U21" s="9">
        <v>223.47933</v>
      </c>
      <c r="V21" s="24">
        <f t="shared" si="4"/>
        <v>24.40449000000001</v>
      </c>
      <c r="W21" s="24">
        <f>'[1]Part-II'!$P$13-P21</f>
        <v>250.10392</v>
      </c>
    </row>
    <row r="22" spans="1:23" s="9" customFormat="1" ht="21.75" customHeight="1">
      <c r="A22" s="184">
        <v>10</v>
      </c>
      <c r="B22" s="185" t="s">
        <v>32</v>
      </c>
      <c r="C22" s="165">
        <v>85.16836119999994</v>
      </c>
      <c r="D22" s="170"/>
      <c r="E22" s="170"/>
      <c r="F22" s="307">
        <v>588.85703</v>
      </c>
      <c r="G22" s="308"/>
      <c r="H22" s="165"/>
      <c r="I22" s="165">
        <f t="shared" si="0"/>
        <v>674.0253912</v>
      </c>
      <c r="J22" s="163">
        <v>532.3</v>
      </c>
      <c r="K22" s="163">
        <v>367.10863</v>
      </c>
      <c r="L22" s="163">
        <v>27.04261</v>
      </c>
      <c r="M22" s="163">
        <v>147.09911</v>
      </c>
      <c r="N22" s="163">
        <v>8.35656</v>
      </c>
      <c r="O22" s="163">
        <v>5.12732</v>
      </c>
      <c r="P22" s="169">
        <f t="shared" si="1"/>
        <v>554.73423</v>
      </c>
      <c r="Q22" s="269">
        <f t="shared" si="2"/>
        <v>119.29116119999992</v>
      </c>
      <c r="R22" s="233">
        <f>K22/'Part-I'!P21</f>
        <v>83.48443942119422</v>
      </c>
      <c r="S22" s="9">
        <v>658.43289</v>
      </c>
      <c r="T22" s="24">
        <f t="shared" si="3"/>
        <v>103.69866000000002</v>
      </c>
      <c r="U22" s="9">
        <v>430.84439000000003</v>
      </c>
      <c r="V22" s="24">
        <f t="shared" si="4"/>
        <v>63.73576000000003</v>
      </c>
      <c r="W22" s="24">
        <f>'[1]Part-II'!$P$13-P22</f>
        <v>-81.25454000000002</v>
      </c>
    </row>
    <row r="23" spans="1:23" s="9" customFormat="1" ht="21.75" customHeight="1">
      <c r="A23" s="184">
        <v>11</v>
      </c>
      <c r="B23" s="185" t="s">
        <v>33</v>
      </c>
      <c r="C23" s="165">
        <v>68.00556399999988</v>
      </c>
      <c r="D23" s="170"/>
      <c r="E23" s="170"/>
      <c r="F23" s="307">
        <v>261.53337</v>
      </c>
      <c r="G23" s="308"/>
      <c r="H23" s="165"/>
      <c r="I23" s="165">
        <f t="shared" si="0"/>
        <v>329.53893399999987</v>
      </c>
      <c r="J23" s="163">
        <v>225</v>
      </c>
      <c r="K23" s="163">
        <v>207.72531</v>
      </c>
      <c r="L23" s="163">
        <v>8.56798</v>
      </c>
      <c r="M23" s="163">
        <v>35.71688</v>
      </c>
      <c r="N23" s="163">
        <v>3.67352</v>
      </c>
      <c r="O23" s="163">
        <v>4.17217</v>
      </c>
      <c r="P23" s="169">
        <f t="shared" si="1"/>
        <v>259.85586</v>
      </c>
      <c r="Q23" s="269">
        <f t="shared" si="2"/>
        <v>69.68307399999986</v>
      </c>
      <c r="R23" s="233">
        <f>K23/'Part-I'!P22</f>
        <v>81.0009475605191</v>
      </c>
      <c r="S23" s="9">
        <v>287.85962</v>
      </c>
      <c r="T23" s="24">
        <f t="shared" si="3"/>
        <v>28.00376</v>
      </c>
      <c r="U23" s="9">
        <v>224.0703</v>
      </c>
      <c r="V23" s="24">
        <f t="shared" si="4"/>
        <v>16.344989999999996</v>
      </c>
      <c r="W23" s="24">
        <f>'[1]Part-II'!$P$13-P23</f>
        <v>213.62383</v>
      </c>
    </row>
    <row r="24" spans="1:23" s="9" customFormat="1" ht="21.75" customHeight="1">
      <c r="A24" s="184">
        <v>12</v>
      </c>
      <c r="B24" s="185" t="s">
        <v>34</v>
      </c>
      <c r="C24" s="165">
        <v>14.588294299999973</v>
      </c>
      <c r="D24" s="170"/>
      <c r="E24" s="170"/>
      <c r="F24" s="307">
        <v>271.89735</v>
      </c>
      <c r="G24" s="308"/>
      <c r="H24" s="165"/>
      <c r="I24" s="165">
        <f t="shared" si="0"/>
        <v>286.4856443</v>
      </c>
      <c r="J24" s="163">
        <v>142.7</v>
      </c>
      <c r="K24" s="163">
        <v>167.9966</v>
      </c>
      <c r="L24" s="163">
        <v>5.70496</v>
      </c>
      <c r="M24" s="163">
        <v>40.990135</v>
      </c>
      <c r="N24" s="163">
        <v>8.64038</v>
      </c>
      <c r="O24" s="163">
        <v>0.843165</v>
      </c>
      <c r="P24" s="169">
        <f t="shared" si="1"/>
        <v>224.17524</v>
      </c>
      <c r="Q24" s="269">
        <f t="shared" si="2"/>
        <v>62.31040429999999</v>
      </c>
      <c r="R24" s="233">
        <f>K24/'Part-I'!P23</f>
        <v>81.63236547782918</v>
      </c>
      <c r="S24" s="9">
        <v>273.16524</v>
      </c>
      <c r="T24" s="24">
        <f t="shared" si="3"/>
        <v>48.98999999999998</v>
      </c>
      <c r="U24" s="9">
        <v>193.413785</v>
      </c>
      <c r="V24" s="24">
        <f t="shared" si="4"/>
        <v>25.41718499999999</v>
      </c>
      <c r="W24" s="24">
        <f>'[1]Part-II'!$P$13-P24</f>
        <v>249.30445</v>
      </c>
    </row>
    <row r="25" spans="1:23" s="9" customFormat="1" ht="21.75" customHeight="1">
      <c r="A25" s="184">
        <v>13</v>
      </c>
      <c r="B25" s="185" t="s">
        <v>35</v>
      </c>
      <c r="C25" s="165">
        <v>112.21453649999995</v>
      </c>
      <c r="D25" s="170"/>
      <c r="E25" s="170"/>
      <c r="F25" s="307">
        <v>406.865</v>
      </c>
      <c r="G25" s="308"/>
      <c r="H25" s="165"/>
      <c r="I25" s="165">
        <f t="shared" si="0"/>
        <v>519.0795364999999</v>
      </c>
      <c r="J25" s="163">
        <v>379.5</v>
      </c>
      <c r="K25" s="163">
        <v>352.41149</v>
      </c>
      <c r="L25" s="163">
        <v>10.9264</v>
      </c>
      <c r="M25" s="163">
        <v>44.51978</v>
      </c>
      <c r="N25" s="163">
        <v>1.07779</v>
      </c>
      <c r="O25" s="163">
        <v>14.247435</v>
      </c>
      <c r="P25" s="169">
        <f t="shared" si="1"/>
        <v>423.182895</v>
      </c>
      <c r="Q25" s="269">
        <f t="shared" si="2"/>
        <v>95.89664149999993</v>
      </c>
      <c r="R25" s="233">
        <f>K25/'Part-I'!P24</f>
        <v>89.11882712927373</v>
      </c>
      <c r="S25" s="9">
        <v>477.239055</v>
      </c>
      <c r="T25" s="24">
        <f t="shared" si="3"/>
        <v>54.056160000000034</v>
      </c>
      <c r="U25" s="9">
        <v>393.72411</v>
      </c>
      <c r="V25" s="24">
        <f t="shared" si="4"/>
        <v>41.31261999999998</v>
      </c>
      <c r="W25" s="24">
        <f>'[1]Part-II'!$P$13-P25</f>
        <v>50.29679500000003</v>
      </c>
    </row>
    <row r="26" spans="1:21" s="8" customFormat="1" ht="19.5" customHeight="1">
      <c r="A26" s="15"/>
      <c r="B26" s="190" t="s">
        <v>5</v>
      </c>
      <c r="C26" s="16">
        <f aca="true" t="shared" si="5" ref="C26:H26">SUM(C13:C25)</f>
        <v>1288.447520799999</v>
      </c>
      <c r="D26" s="16">
        <f t="shared" si="5"/>
        <v>0</v>
      </c>
      <c r="E26" s="16">
        <f t="shared" si="5"/>
        <v>0</v>
      </c>
      <c r="F26" s="309">
        <f>SUM(F13:F25)</f>
        <v>6334.570280000001</v>
      </c>
      <c r="G26" s="310"/>
      <c r="H26" s="16">
        <f t="shared" si="5"/>
        <v>0</v>
      </c>
      <c r="I26" s="16">
        <f aca="true" t="shared" si="6" ref="I26:P26">SUM(I13:I25)</f>
        <v>7623.017800799998</v>
      </c>
      <c r="J26" s="16">
        <f t="shared" si="6"/>
        <v>4207.299999999999</v>
      </c>
      <c r="K26" s="17">
        <f t="shared" si="6"/>
        <v>4432.843455</v>
      </c>
      <c r="L26" s="17">
        <f t="shared" si="6"/>
        <v>180.881145</v>
      </c>
      <c r="M26" s="17">
        <f t="shared" si="6"/>
        <v>1263.4193</v>
      </c>
      <c r="N26" s="17">
        <f t="shared" si="6"/>
        <v>84.43063000000001</v>
      </c>
      <c r="O26" s="17">
        <f t="shared" si="6"/>
        <v>72.622575</v>
      </c>
      <c r="P26" s="17">
        <f t="shared" si="6"/>
        <v>6034.197104999998</v>
      </c>
      <c r="Q26" s="264">
        <f>SUM(Q13:Q25)</f>
        <v>1588.8206957999992</v>
      </c>
      <c r="R26" s="233">
        <f>K26/'Part-I'!P25</f>
        <v>84.05166798226735</v>
      </c>
      <c r="S26" s="225"/>
      <c r="U26" s="9"/>
    </row>
    <row r="27" spans="1:19" s="235" customFormat="1" ht="15.75">
      <c r="A27" s="236">
        <v>1</v>
      </c>
      <c r="B27" s="237" t="s">
        <v>52</v>
      </c>
      <c r="C27" s="181">
        <v>54.09581</v>
      </c>
      <c r="D27" s="180"/>
      <c r="E27" s="181"/>
      <c r="F27" s="271">
        <v>217.54445</v>
      </c>
      <c r="G27" s="272"/>
      <c r="H27" s="181"/>
      <c r="I27" s="170">
        <f>SUM(C27:H27)</f>
        <v>271.64026</v>
      </c>
      <c r="J27" s="238"/>
      <c r="K27" s="171">
        <v>77.74</v>
      </c>
      <c r="L27" s="171"/>
      <c r="M27" s="171"/>
      <c r="N27" s="171"/>
      <c r="O27" s="171"/>
      <c r="P27" s="171">
        <f t="shared" si="1"/>
        <v>77.74</v>
      </c>
      <c r="Q27" s="265"/>
      <c r="R27" s="234"/>
      <c r="S27" s="234"/>
    </row>
    <row r="28" spans="1:19" s="9" customFormat="1" ht="15.75">
      <c r="A28" s="18">
        <v>2</v>
      </c>
      <c r="B28" s="191" t="s">
        <v>109</v>
      </c>
      <c r="C28" s="161">
        <f>4152.9825322-1500</f>
        <v>2652.9825321999997</v>
      </c>
      <c r="D28" s="180"/>
      <c r="E28" s="181">
        <v>555.56</v>
      </c>
      <c r="F28" s="181">
        <f>1800+1000+900</f>
        <v>3700</v>
      </c>
      <c r="G28" s="161">
        <v>200</v>
      </c>
      <c r="H28" s="161">
        <v>0</v>
      </c>
      <c r="I28" s="165">
        <f>SUM(C28:H28)</f>
        <v>7108.542532199999</v>
      </c>
      <c r="J28" s="162"/>
      <c r="K28" s="163"/>
      <c r="L28" s="163"/>
      <c r="M28" s="163"/>
      <c r="N28" s="163">
        <v>11.31642</v>
      </c>
      <c r="O28" s="163">
        <v>68.87984</v>
      </c>
      <c r="P28" s="164">
        <f t="shared" si="1"/>
        <v>80.19626</v>
      </c>
      <c r="Q28" s="266"/>
      <c r="R28" s="221"/>
      <c r="S28" s="221"/>
    </row>
    <row r="29" spans="1:19" s="19" customFormat="1" ht="19.5" customHeight="1">
      <c r="A29" s="191"/>
      <c r="B29" s="192" t="s">
        <v>5</v>
      </c>
      <c r="C29" s="166">
        <f>SUM(C27:C28)</f>
        <v>2707.0783421999995</v>
      </c>
      <c r="D29" s="166">
        <f aca="true" t="shared" si="7" ref="D29:O29">SUM(D27:D28)</f>
        <v>0</v>
      </c>
      <c r="E29" s="166">
        <f>SUM(E27:E28)</f>
        <v>555.56</v>
      </c>
      <c r="F29" s="166">
        <f>F28</f>
        <v>3700</v>
      </c>
      <c r="G29" s="166">
        <f>SUM(G27:G28)</f>
        <v>200</v>
      </c>
      <c r="H29" s="166">
        <f t="shared" si="7"/>
        <v>0</v>
      </c>
      <c r="I29" s="166">
        <f>SUM(I27:I28)</f>
        <v>7380.182792199999</v>
      </c>
      <c r="J29" s="167"/>
      <c r="K29" s="168">
        <f t="shared" si="7"/>
        <v>77.74</v>
      </c>
      <c r="L29" s="168">
        <f t="shared" si="7"/>
        <v>0</v>
      </c>
      <c r="M29" s="168">
        <f t="shared" si="7"/>
        <v>0</v>
      </c>
      <c r="N29" s="168">
        <f t="shared" si="7"/>
        <v>11.31642</v>
      </c>
      <c r="O29" s="168">
        <f t="shared" si="7"/>
        <v>68.87984</v>
      </c>
      <c r="P29" s="168">
        <f>SUM(K29:O29)</f>
        <v>157.93626</v>
      </c>
      <c r="Q29" s="267"/>
      <c r="R29" s="226"/>
      <c r="S29" s="226"/>
    </row>
    <row r="30" spans="1:20" s="9" customFormat="1" ht="15.75">
      <c r="A30" s="193"/>
      <c r="B30" s="194" t="s">
        <v>53</v>
      </c>
      <c r="C30" s="20">
        <f aca="true" t="shared" si="8" ref="C30:O30">C26+C29</f>
        <v>3995.5258629999985</v>
      </c>
      <c r="D30" s="20">
        <f t="shared" si="8"/>
        <v>0</v>
      </c>
      <c r="E30" s="20">
        <f>E29</f>
        <v>555.56</v>
      </c>
      <c r="F30" s="20">
        <f>F29</f>
        <v>3700</v>
      </c>
      <c r="G30" s="20">
        <f>G26+G29</f>
        <v>200</v>
      </c>
      <c r="H30" s="20">
        <f t="shared" si="8"/>
        <v>0</v>
      </c>
      <c r="I30" s="20">
        <f>SUM(C30:H30)</f>
        <v>8451.085862999998</v>
      </c>
      <c r="J30" s="20">
        <f>J26</f>
        <v>4207.299999999999</v>
      </c>
      <c r="K30" s="21">
        <f t="shared" si="8"/>
        <v>4510.583455</v>
      </c>
      <c r="L30" s="21">
        <f t="shared" si="8"/>
        <v>180.881145</v>
      </c>
      <c r="M30" s="21">
        <f t="shared" si="8"/>
        <v>1263.4193</v>
      </c>
      <c r="N30" s="21">
        <f t="shared" si="8"/>
        <v>95.74705</v>
      </c>
      <c r="O30" s="21">
        <f t="shared" si="8"/>
        <v>141.50241499999998</v>
      </c>
      <c r="P30" s="21">
        <f>P26+P29</f>
        <v>6192.133364999999</v>
      </c>
      <c r="Q30" s="268">
        <f>P30-'[2]Part-II'!$P$30</f>
        <v>953.6996099999988</v>
      </c>
      <c r="R30" s="227">
        <v>5238.43376</v>
      </c>
      <c r="S30" s="221">
        <f>P30-R30</f>
        <v>953.6996049999989</v>
      </c>
      <c r="T30" s="220"/>
    </row>
    <row r="31" spans="1:17" s="9" customFormat="1" ht="22.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08"/>
      <c r="M31" s="24"/>
      <c r="N31" s="182"/>
      <c r="P31" s="23"/>
      <c r="Q31" s="23"/>
    </row>
    <row r="32" spans="1:17" s="9" customFormat="1" ht="21.75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M32" s="24"/>
      <c r="N32" s="183"/>
      <c r="P32" s="23"/>
      <c r="Q32" s="23"/>
    </row>
    <row r="33" spans="2:17" s="9" customFormat="1" ht="22.5" customHeight="1">
      <c r="B33" s="19"/>
      <c r="D33" s="22"/>
      <c r="K33" s="200"/>
      <c r="M33" s="24"/>
      <c r="N33" s="120" t="s">
        <v>118</v>
      </c>
      <c r="P33" s="23"/>
      <c r="Q33" s="23"/>
    </row>
    <row r="34" spans="2:17" s="9" customFormat="1" ht="20.25" customHeight="1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22" t="s">
        <v>119</v>
      </c>
      <c r="O34" s="172"/>
      <c r="P34" s="172"/>
      <c r="Q34" s="172"/>
    </row>
    <row r="35" spans="4:14" s="9" customFormat="1" ht="15.75">
      <c r="D35" s="22"/>
      <c r="N35" s="122" t="s">
        <v>120</v>
      </c>
    </row>
    <row r="36" spans="2:17" s="9" customFormat="1" ht="18.75">
      <c r="B36" s="19"/>
      <c r="D36" s="22"/>
      <c r="M36" s="173"/>
      <c r="N36" s="124" t="s">
        <v>121</v>
      </c>
      <c r="O36" s="174"/>
      <c r="P36" s="174"/>
      <c r="Q36" s="174"/>
    </row>
    <row r="37" spans="2:17" s="9" customFormat="1" ht="18.75">
      <c r="B37" s="19"/>
      <c r="D37" s="22"/>
      <c r="F37" s="222"/>
      <c r="G37" s="222"/>
      <c r="H37" s="223"/>
      <c r="M37" s="173"/>
      <c r="N37" s="122" t="s">
        <v>122</v>
      </c>
      <c r="O37" s="174"/>
      <c r="P37" s="174"/>
      <c r="Q37" s="174"/>
    </row>
    <row r="38" spans="6:8" ht="15">
      <c r="F38" s="224"/>
      <c r="G38" s="224"/>
      <c r="H38" s="223"/>
    </row>
  </sheetData>
  <sheetProtection/>
  <mergeCells count="39">
    <mergeCell ref="F21:G21"/>
    <mergeCell ref="F26:G26"/>
    <mergeCell ref="F22:G22"/>
    <mergeCell ref="F23:G23"/>
    <mergeCell ref="F24:G24"/>
    <mergeCell ref="F25:G25"/>
    <mergeCell ref="F17:G17"/>
    <mergeCell ref="F18:G18"/>
    <mergeCell ref="F19:G19"/>
    <mergeCell ref="F20:G20"/>
    <mergeCell ref="F13:G13"/>
    <mergeCell ref="F14:G14"/>
    <mergeCell ref="F15:G15"/>
    <mergeCell ref="F16:G16"/>
    <mergeCell ref="E10:E11"/>
    <mergeCell ref="B9:B11"/>
    <mergeCell ref="C9:C11"/>
    <mergeCell ref="D10:D11"/>
    <mergeCell ref="D9:E9"/>
    <mergeCell ref="N1:P1"/>
    <mergeCell ref="A2:P2"/>
    <mergeCell ref="A4:P4"/>
    <mergeCell ref="A6:P6"/>
    <mergeCell ref="P10:P11"/>
    <mergeCell ref="N10:O10"/>
    <mergeCell ref="H9:H11"/>
    <mergeCell ref="F9:G9"/>
    <mergeCell ref="F10:F11"/>
    <mergeCell ref="G10:G11"/>
    <mergeCell ref="Q10:Q12"/>
    <mergeCell ref="F27:G27"/>
    <mergeCell ref="A32:K32"/>
    <mergeCell ref="A9:A11"/>
    <mergeCell ref="I9:I11"/>
    <mergeCell ref="K9:P9"/>
    <mergeCell ref="J9:J11"/>
    <mergeCell ref="K10:K11"/>
    <mergeCell ref="L10:L11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  <colBreaks count="1" manualBreakCount="1">
    <brk id="1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zoomScale="85" zoomScaleNormal="85" zoomScaleSheetLayoutView="100" workbookViewId="0" topLeftCell="AQ1">
      <pane ySplit="12" topLeftCell="BM13" activePane="bottomLeft" state="frozen"/>
      <selection pane="topLeft" activeCell="I17" sqref="I17"/>
      <selection pane="bottomLeft" activeCell="BE14" sqref="BE14:BF14"/>
    </sheetView>
  </sheetViews>
  <sheetFormatPr defaultColWidth="9.140625" defaultRowHeight="15"/>
  <cols>
    <col min="1" max="1" width="4.140625" style="52" customWidth="1"/>
    <col min="2" max="2" width="19.57421875" style="79" bestFit="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140625" style="52" customWidth="1"/>
    <col min="61" max="61" width="7.140625" style="52" customWidth="1"/>
    <col min="62" max="62" width="6.7109375" style="52" customWidth="1"/>
    <col min="63" max="63" width="12.00390625" style="52" customWidth="1"/>
    <col min="64" max="64" width="9.7109375" style="52" bestFit="1" customWidth="1"/>
    <col min="65" max="16384" width="9.140625" style="52" customWidth="1"/>
  </cols>
  <sheetData>
    <row r="1" spans="1:62" s="48" customFormat="1" ht="16.5">
      <c r="A1" s="46"/>
      <c r="B1" s="47"/>
      <c r="Q1" s="335" t="s">
        <v>113</v>
      </c>
      <c r="R1" s="335"/>
      <c r="S1" s="335"/>
      <c r="T1" s="335"/>
      <c r="AJ1" s="335" t="s">
        <v>113</v>
      </c>
      <c r="AK1" s="335"/>
      <c r="AL1" s="335"/>
      <c r="AM1" s="49"/>
      <c r="AN1" s="49"/>
      <c r="BH1" s="335" t="s">
        <v>113</v>
      </c>
      <c r="BI1" s="335"/>
      <c r="BJ1" s="335"/>
    </row>
    <row r="2" spans="1:62" s="50" customFormat="1" ht="22.5" customHeight="1">
      <c r="A2" s="319" t="s">
        <v>84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84</v>
      </c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 t="s">
        <v>84</v>
      </c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20" t="s">
        <v>38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 t="s">
        <v>38</v>
      </c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 t="s">
        <v>38</v>
      </c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21" t="s">
        <v>128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 t="s">
        <v>128</v>
      </c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 t="s">
        <v>128</v>
      </c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</row>
    <row r="7" spans="1:2" ht="13.5" customHeight="1">
      <c r="A7" s="54"/>
      <c r="B7" s="54"/>
    </row>
    <row r="8" spans="1:2" ht="21" customHeight="1">
      <c r="A8" s="56" t="s">
        <v>39</v>
      </c>
      <c r="B8" s="54"/>
    </row>
    <row r="9" spans="2:62" ht="20.25">
      <c r="B9" s="52"/>
      <c r="C9" s="330">
        <v>1</v>
      </c>
      <c r="D9" s="330"/>
      <c r="E9" s="330"/>
      <c r="F9" s="330"/>
      <c r="G9" s="330"/>
      <c r="H9" s="330"/>
      <c r="I9" s="330">
        <v>2</v>
      </c>
      <c r="J9" s="330"/>
      <c r="K9" s="330"/>
      <c r="L9" s="330"/>
      <c r="M9" s="330"/>
      <c r="N9" s="330"/>
      <c r="O9" s="330">
        <v>3</v>
      </c>
      <c r="P9" s="330"/>
      <c r="Q9" s="330"/>
      <c r="R9" s="330"/>
      <c r="S9" s="330"/>
      <c r="T9" s="330"/>
      <c r="U9" s="330">
        <v>4</v>
      </c>
      <c r="V9" s="330"/>
      <c r="W9" s="330"/>
      <c r="X9" s="330"/>
      <c r="Y9" s="330"/>
      <c r="Z9" s="330"/>
      <c r="AA9" s="330">
        <v>5</v>
      </c>
      <c r="AB9" s="330"/>
      <c r="AC9" s="330"/>
      <c r="AD9" s="330"/>
      <c r="AE9" s="330"/>
      <c r="AF9" s="330"/>
      <c r="AG9" s="323">
        <v>6</v>
      </c>
      <c r="AH9" s="323"/>
      <c r="AI9" s="323"/>
      <c r="AJ9" s="323"/>
      <c r="AK9" s="323"/>
      <c r="AL9" s="323"/>
      <c r="AM9" s="323">
        <v>7</v>
      </c>
      <c r="AN9" s="323"/>
      <c r="AO9" s="323"/>
      <c r="AP9" s="323"/>
      <c r="AQ9" s="323"/>
      <c r="AR9" s="323"/>
      <c r="AS9" s="323">
        <v>8</v>
      </c>
      <c r="AT9" s="323"/>
      <c r="AU9" s="323"/>
      <c r="AV9" s="323"/>
      <c r="AW9" s="323"/>
      <c r="AX9" s="323"/>
      <c r="AY9" s="323">
        <v>9</v>
      </c>
      <c r="AZ9" s="323"/>
      <c r="BA9" s="323"/>
      <c r="BB9" s="323"/>
      <c r="BC9" s="323"/>
      <c r="BD9" s="323"/>
      <c r="BE9" s="322">
        <v>10</v>
      </c>
      <c r="BF9" s="322"/>
      <c r="BG9" s="322"/>
      <c r="BH9" s="322"/>
      <c r="BI9" s="322"/>
      <c r="BJ9" s="322"/>
    </row>
    <row r="10" spans="1:62" s="57" customFormat="1" ht="22.5" customHeight="1">
      <c r="A10" s="324" t="s">
        <v>0</v>
      </c>
      <c r="B10" s="327" t="s">
        <v>114</v>
      </c>
      <c r="C10" s="312" t="s">
        <v>60</v>
      </c>
      <c r="D10" s="312"/>
      <c r="E10" s="312"/>
      <c r="F10" s="312"/>
      <c r="G10" s="312"/>
      <c r="H10" s="312"/>
      <c r="I10" s="331" t="s">
        <v>61</v>
      </c>
      <c r="J10" s="332"/>
      <c r="K10" s="332"/>
      <c r="L10" s="332"/>
      <c r="M10" s="332"/>
      <c r="N10" s="333"/>
      <c r="O10" s="331" t="s">
        <v>62</v>
      </c>
      <c r="P10" s="332"/>
      <c r="Q10" s="332"/>
      <c r="R10" s="332"/>
      <c r="S10" s="332"/>
      <c r="T10" s="333"/>
      <c r="U10" s="331" t="s">
        <v>115</v>
      </c>
      <c r="V10" s="332"/>
      <c r="W10" s="332"/>
      <c r="X10" s="332"/>
      <c r="Y10" s="332"/>
      <c r="Z10" s="332"/>
      <c r="AA10" s="331" t="s">
        <v>63</v>
      </c>
      <c r="AB10" s="332"/>
      <c r="AC10" s="332"/>
      <c r="AD10" s="332"/>
      <c r="AE10" s="332"/>
      <c r="AF10" s="332"/>
      <c r="AG10" s="312" t="s">
        <v>64</v>
      </c>
      <c r="AH10" s="312"/>
      <c r="AI10" s="312"/>
      <c r="AJ10" s="312"/>
      <c r="AK10" s="312"/>
      <c r="AL10" s="312"/>
      <c r="AM10" s="312" t="s">
        <v>65</v>
      </c>
      <c r="AN10" s="312"/>
      <c r="AO10" s="312"/>
      <c r="AP10" s="312"/>
      <c r="AQ10" s="312"/>
      <c r="AR10" s="312"/>
      <c r="AS10" s="312" t="s">
        <v>66</v>
      </c>
      <c r="AT10" s="312"/>
      <c r="AU10" s="312"/>
      <c r="AV10" s="312"/>
      <c r="AW10" s="312"/>
      <c r="AX10" s="312"/>
      <c r="AY10" s="312" t="s">
        <v>67</v>
      </c>
      <c r="AZ10" s="312"/>
      <c r="BA10" s="312"/>
      <c r="BB10" s="312"/>
      <c r="BC10" s="312"/>
      <c r="BD10" s="312"/>
      <c r="BE10" s="312" t="s">
        <v>123</v>
      </c>
      <c r="BF10" s="312"/>
      <c r="BG10" s="312"/>
      <c r="BH10" s="312"/>
      <c r="BI10" s="312"/>
      <c r="BJ10" s="312"/>
    </row>
    <row r="11" spans="1:62" s="57" customFormat="1" ht="28.5" customHeight="1">
      <c r="A11" s="325"/>
      <c r="B11" s="328"/>
      <c r="C11" s="312" t="s">
        <v>68</v>
      </c>
      <c r="D11" s="312"/>
      <c r="E11" s="312"/>
      <c r="F11" s="312" t="s">
        <v>69</v>
      </c>
      <c r="G11" s="312"/>
      <c r="H11" s="312"/>
      <c r="I11" s="312" t="s">
        <v>68</v>
      </c>
      <c r="J11" s="312"/>
      <c r="K11" s="312"/>
      <c r="L11" s="312" t="s">
        <v>69</v>
      </c>
      <c r="M11" s="312"/>
      <c r="N11" s="312"/>
      <c r="O11" s="312" t="s">
        <v>68</v>
      </c>
      <c r="P11" s="312"/>
      <c r="Q11" s="312"/>
      <c r="R11" s="312" t="s">
        <v>69</v>
      </c>
      <c r="S11" s="312"/>
      <c r="T11" s="312"/>
      <c r="U11" s="312" t="s">
        <v>68</v>
      </c>
      <c r="V11" s="312"/>
      <c r="W11" s="312"/>
      <c r="X11" s="312" t="s">
        <v>69</v>
      </c>
      <c r="Y11" s="312"/>
      <c r="Z11" s="312"/>
      <c r="AA11" s="312" t="s">
        <v>68</v>
      </c>
      <c r="AB11" s="312"/>
      <c r="AC11" s="312"/>
      <c r="AD11" s="312" t="s">
        <v>69</v>
      </c>
      <c r="AE11" s="312"/>
      <c r="AF11" s="312"/>
      <c r="AG11" s="312" t="s">
        <v>68</v>
      </c>
      <c r="AH11" s="312"/>
      <c r="AI11" s="312"/>
      <c r="AJ11" s="312" t="s">
        <v>69</v>
      </c>
      <c r="AK11" s="312"/>
      <c r="AL11" s="312"/>
      <c r="AM11" s="312" t="s">
        <v>68</v>
      </c>
      <c r="AN11" s="312"/>
      <c r="AO11" s="312"/>
      <c r="AP11" s="312" t="s">
        <v>69</v>
      </c>
      <c r="AQ11" s="312"/>
      <c r="AR11" s="312"/>
      <c r="AS11" s="312" t="s">
        <v>68</v>
      </c>
      <c r="AT11" s="312"/>
      <c r="AU11" s="312"/>
      <c r="AV11" s="312" t="s">
        <v>69</v>
      </c>
      <c r="AW11" s="312"/>
      <c r="AX11" s="312"/>
      <c r="AY11" s="312" t="s">
        <v>68</v>
      </c>
      <c r="AZ11" s="312"/>
      <c r="BA11" s="312"/>
      <c r="BB11" s="312" t="s">
        <v>69</v>
      </c>
      <c r="BC11" s="312"/>
      <c r="BD11" s="312"/>
      <c r="BE11" s="312" t="s">
        <v>68</v>
      </c>
      <c r="BF11" s="312"/>
      <c r="BG11" s="312"/>
      <c r="BH11" s="312" t="s">
        <v>69</v>
      </c>
      <c r="BI11" s="312"/>
      <c r="BJ11" s="312"/>
    </row>
    <row r="12" spans="1:62" s="58" customFormat="1" ht="28.5" customHeight="1">
      <c r="A12" s="326"/>
      <c r="B12" s="329"/>
      <c r="C12" s="317" t="s">
        <v>70</v>
      </c>
      <c r="D12" s="317"/>
      <c r="E12" s="315" t="s">
        <v>71</v>
      </c>
      <c r="F12" s="317" t="s">
        <v>70</v>
      </c>
      <c r="G12" s="317"/>
      <c r="H12" s="315" t="s">
        <v>71</v>
      </c>
      <c r="I12" s="317" t="s">
        <v>70</v>
      </c>
      <c r="J12" s="317"/>
      <c r="K12" s="315" t="s">
        <v>71</v>
      </c>
      <c r="L12" s="317" t="s">
        <v>70</v>
      </c>
      <c r="M12" s="317"/>
      <c r="N12" s="315" t="s">
        <v>71</v>
      </c>
      <c r="O12" s="317" t="s">
        <v>70</v>
      </c>
      <c r="P12" s="317"/>
      <c r="Q12" s="315" t="s">
        <v>71</v>
      </c>
      <c r="R12" s="317" t="s">
        <v>70</v>
      </c>
      <c r="S12" s="317"/>
      <c r="T12" s="315" t="s">
        <v>71</v>
      </c>
      <c r="U12" s="317" t="s">
        <v>70</v>
      </c>
      <c r="V12" s="317"/>
      <c r="W12" s="315" t="s">
        <v>71</v>
      </c>
      <c r="X12" s="317" t="s">
        <v>70</v>
      </c>
      <c r="Y12" s="317"/>
      <c r="Z12" s="315" t="s">
        <v>71</v>
      </c>
      <c r="AA12" s="317" t="s">
        <v>70</v>
      </c>
      <c r="AB12" s="317"/>
      <c r="AC12" s="315" t="s">
        <v>71</v>
      </c>
      <c r="AD12" s="317" t="s">
        <v>70</v>
      </c>
      <c r="AE12" s="317"/>
      <c r="AF12" s="315" t="s">
        <v>71</v>
      </c>
      <c r="AG12" s="317" t="s">
        <v>70</v>
      </c>
      <c r="AH12" s="317"/>
      <c r="AI12" s="315" t="s">
        <v>71</v>
      </c>
      <c r="AJ12" s="317" t="s">
        <v>70</v>
      </c>
      <c r="AK12" s="317"/>
      <c r="AL12" s="315" t="s">
        <v>71</v>
      </c>
      <c r="AM12" s="317" t="s">
        <v>70</v>
      </c>
      <c r="AN12" s="317"/>
      <c r="AO12" s="315" t="s">
        <v>71</v>
      </c>
      <c r="AP12" s="317" t="s">
        <v>70</v>
      </c>
      <c r="AQ12" s="317"/>
      <c r="AR12" s="315" t="s">
        <v>71</v>
      </c>
      <c r="AS12" s="317" t="s">
        <v>70</v>
      </c>
      <c r="AT12" s="317"/>
      <c r="AU12" s="315" t="s">
        <v>71</v>
      </c>
      <c r="AV12" s="317" t="s">
        <v>70</v>
      </c>
      <c r="AW12" s="317"/>
      <c r="AX12" s="315" t="s">
        <v>71</v>
      </c>
      <c r="AY12" s="317" t="s">
        <v>70</v>
      </c>
      <c r="AZ12" s="317"/>
      <c r="BA12" s="315" t="s">
        <v>71</v>
      </c>
      <c r="BB12" s="317" t="s">
        <v>70</v>
      </c>
      <c r="BC12" s="317"/>
      <c r="BD12" s="315" t="s">
        <v>71</v>
      </c>
      <c r="BE12" s="317" t="s">
        <v>70</v>
      </c>
      <c r="BF12" s="317"/>
      <c r="BG12" s="315" t="s">
        <v>71</v>
      </c>
      <c r="BH12" s="317" t="s">
        <v>70</v>
      </c>
      <c r="BI12" s="317"/>
      <c r="BJ12" s="315" t="s">
        <v>71</v>
      </c>
    </row>
    <row r="13" spans="1:62" s="62" customFormat="1" ht="13.5" customHeight="1">
      <c r="A13" s="59"/>
      <c r="B13" s="60"/>
      <c r="C13" s="61" t="s">
        <v>72</v>
      </c>
      <c r="D13" s="61" t="s">
        <v>73</v>
      </c>
      <c r="E13" s="316"/>
      <c r="F13" s="61" t="s">
        <v>72</v>
      </c>
      <c r="G13" s="61" t="s">
        <v>73</v>
      </c>
      <c r="H13" s="316"/>
      <c r="I13" s="61" t="s">
        <v>72</v>
      </c>
      <c r="J13" s="61" t="s">
        <v>74</v>
      </c>
      <c r="K13" s="316"/>
      <c r="L13" s="61" t="s">
        <v>72</v>
      </c>
      <c r="M13" s="61" t="s">
        <v>74</v>
      </c>
      <c r="N13" s="316"/>
      <c r="O13" s="61" t="s">
        <v>72</v>
      </c>
      <c r="P13" s="61" t="s">
        <v>75</v>
      </c>
      <c r="Q13" s="316"/>
      <c r="R13" s="61" t="s">
        <v>72</v>
      </c>
      <c r="S13" s="61" t="s">
        <v>75</v>
      </c>
      <c r="T13" s="316"/>
      <c r="U13" s="61" t="s">
        <v>72</v>
      </c>
      <c r="V13" s="61" t="s">
        <v>116</v>
      </c>
      <c r="W13" s="316"/>
      <c r="X13" s="61" t="s">
        <v>72</v>
      </c>
      <c r="Y13" s="61" t="s">
        <v>116</v>
      </c>
      <c r="Z13" s="316"/>
      <c r="AA13" s="61" t="s">
        <v>72</v>
      </c>
      <c r="AB13" s="61" t="s">
        <v>73</v>
      </c>
      <c r="AC13" s="316"/>
      <c r="AD13" s="61" t="s">
        <v>72</v>
      </c>
      <c r="AE13" s="61" t="s">
        <v>73</v>
      </c>
      <c r="AF13" s="316"/>
      <c r="AG13" s="61" t="s">
        <v>72</v>
      </c>
      <c r="AH13" s="61" t="s">
        <v>74</v>
      </c>
      <c r="AI13" s="316"/>
      <c r="AJ13" s="61" t="s">
        <v>72</v>
      </c>
      <c r="AK13" s="61" t="s">
        <v>74</v>
      </c>
      <c r="AL13" s="316"/>
      <c r="AM13" s="61" t="s">
        <v>72</v>
      </c>
      <c r="AN13" s="61" t="s">
        <v>75</v>
      </c>
      <c r="AO13" s="316"/>
      <c r="AP13" s="61" t="s">
        <v>72</v>
      </c>
      <c r="AQ13" s="61" t="s">
        <v>75</v>
      </c>
      <c r="AR13" s="316"/>
      <c r="AS13" s="61" t="s">
        <v>72</v>
      </c>
      <c r="AT13" s="61" t="s">
        <v>75</v>
      </c>
      <c r="AU13" s="316"/>
      <c r="AV13" s="61" t="s">
        <v>72</v>
      </c>
      <c r="AW13" s="61" t="s">
        <v>75</v>
      </c>
      <c r="AX13" s="316"/>
      <c r="AY13" s="313" t="s">
        <v>72</v>
      </c>
      <c r="AZ13" s="314"/>
      <c r="BA13" s="316"/>
      <c r="BB13" s="313" t="s">
        <v>72</v>
      </c>
      <c r="BC13" s="314"/>
      <c r="BD13" s="316"/>
      <c r="BE13" s="313" t="s">
        <v>72</v>
      </c>
      <c r="BF13" s="314"/>
      <c r="BG13" s="316"/>
      <c r="BH13" s="313" t="s">
        <v>72</v>
      </c>
      <c r="BI13" s="314"/>
      <c r="BJ13" s="316"/>
    </row>
    <row r="14" spans="1:65" s="71" customFormat="1" ht="90" customHeight="1">
      <c r="A14" s="63"/>
      <c r="B14" s="64" t="s">
        <v>117</v>
      </c>
      <c r="C14" s="65">
        <v>294</v>
      </c>
      <c r="D14" s="66">
        <v>473135.76138</v>
      </c>
      <c r="E14" s="66">
        <v>217.22184</v>
      </c>
      <c r="F14" s="65">
        <v>179</v>
      </c>
      <c r="G14" s="66">
        <v>289384.710915751</v>
      </c>
      <c r="H14" s="66">
        <v>145.130605</v>
      </c>
      <c r="I14" s="65">
        <v>144</v>
      </c>
      <c r="J14" s="66">
        <v>648.24637</v>
      </c>
      <c r="K14" s="66">
        <v>16.8539</v>
      </c>
      <c r="L14" s="65">
        <v>452</v>
      </c>
      <c r="M14" s="66">
        <v>1999.28084</v>
      </c>
      <c r="N14" s="66">
        <v>52.94085</v>
      </c>
      <c r="O14" s="65">
        <v>337</v>
      </c>
      <c r="P14" s="66">
        <v>406.51472</v>
      </c>
      <c r="Q14" s="66">
        <v>431.14795499999997</v>
      </c>
      <c r="R14" s="65">
        <v>197</v>
      </c>
      <c r="S14" s="66">
        <v>333.799236437806</v>
      </c>
      <c r="T14" s="66">
        <v>185.44349</v>
      </c>
      <c r="U14" s="65">
        <v>34</v>
      </c>
      <c r="V14" s="66">
        <v>70.022</v>
      </c>
      <c r="W14" s="66">
        <v>24.86334</v>
      </c>
      <c r="X14" s="65">
        <v>33</v>
      </c>
      <c r="Y14" s="66">
        <v>24.6784</v>
      </c>
      <c r="Z14" s="66">
        <v>13.00795</v>
      </c>
      <c r="AA14" s="65">
        <v>92</v>
      </c>
      <c r="AB14" s="66">
        <v>68158.632602814</v>
      </c>
      <c r="AC14" s="66">
        <v>72.66088</v>
      </c>
      <c r="AD14" s="65">
        <v>44</v>
      </c>
      <c r="AE14" s="66">
        <v>16307.0593073593</v>
      </c>
      <c r="AF14" s="66">
        <v>23.86994</v>
      </c>
      <c r="AG14" s="65">
        <v>244</v>
      </c>
      <c r="AH14" s="66">
        <v>981.2915873511</v>
      </c>
      <c r="AI14" s="66">
        <v>287.88534500000003</v>
      </c>
      <c r="AJ14" s="65">
        <v>253</v>
      </c>
      <c r="AK14" s="66">
        <v>965.20482409057</v>
      </c>
      <c r="AL14" s="66">
        <v>240.74107999999995</v>
      </c>
      <c r="AM14" s="65">
        <v>374</v>
      </c>
      <c r="AN14" s="66">
        <v>305.10767903029</v>
      </c>
      <c r="AO14" s="66">
        <v>549.45767</v>
      </c>
      <c r="AP14" s="65">
        <v>295</v>
      </c>
      <c r="AQ14" s="66">
        <v>227.662804025808</v>
      </c>
      <c r="AR14" s="66">
        <v>367.13976</v>
      </c>
      <c r="AS14" s="65">
        <v>1379</v>
      </c>
      <c r="AT14" s="66">
        <v>1605.34457781423</v>
      </c>
      <c r="AU14" s="66">
        <v>2242.51652</v>
      </c>
      <c r="AV14" s="65">
        <v>696</v>
      </c>
      <c r="AW14" s="66">
        <v>667.3649402016017</v>
      </c>
      <c r="AX14" s="66">
        <v>1084.0027750000004</v>
      </c>
      <c r="AY14" s="68">
        <v>0</v>
      </c>
      <c r="AZ14" s="69">
        <v>0</v>
      </c>
      <c r="BA14" s="69">
        <v>0</v>
      </c>
      <c r="BB14" s="68">
        <v>0</v>
      </c>
      <c r="BC14" s="69">
        <v>0</v>
      </c>
      <c r="BD14" s="69">
        <v>0</v>
      </c>
      <c r="BE14" s="318">
        <f>SUM(C14,I14,O14,U14,AA14,AG14,AM14,AS14,AY14)</f>
        <v>2898</v>
      </c>
      <c r="BF14" s="318"/>
      <c r="BG14" s="67">
        <f>SUM(E14,K14,Q14,W14,AC14,AI14,AO14,AU14,BA14)</f>
        <v>3842.6074500000004</v>
      </c>
      <c r="BH14" s="318">
        <f>SUM(F14,L14,R14,X14,AD14,AJ14,AP14,AV14,BB14)</f>
        <v>2149</v>
      </c>
      <c r="BI14" s="318"/>
      <c r="BJ14" s="67">
        <f>SUM(H14,N14,T14,Z14,AF14,AL14,AR14,AX14,BD14)</f>
        <v>2112.2764500000003</v>
      </c>
      <c r="BK14" s="195"/>
      <c r="BL14" s="195"/>
      <c r="BM14" s="70"/>
    </row>
    <row r="15" spans="1:65" s="78" customFormat="1" ht="90" customHeight="1">
      <c r="A15" s="72"/>
      <c r="B15" s="73"/>
      <c r="C15" s="74"/>
      <c r="D15" s="75"/>
      <c r="E15" s="75"/>
      <c r="F15" s="74"/>
      <c r="G15" s="75"/>
      <c r="H15" s="75"/>
      <c r="I15" s="74"/>
      <c r="J15" s="75"/>
      <c r="K15" s="75"/>
      <c r="L15" s="74"/>
      <c r="M15" s="75"/>
      <c r="N15" s="75"/>
      <c r="O15" s="74"/>
      <c r="P15" s="75"/>
      <c r="Q15" s="75"/>
      <c r="R15" s="74"/>
      <c r="S15" s="75"/>
      <c r="T15" s="75"/>
      <c r="U15" s="74"/>
      <c r="V15" s="75"/>
      <c r="W15" s="75"/>
      <c r="X15" s="74"/>
      <c r="Y15" s="75"/>
      <c r="Z15" s="75"/>
      <c r="AA15" s="74"/>
      <c r="AB15" s="75"/>
      <c r="AC15" s="75"/>
      <c r="AD15" s="74"/>
      <c r="AE15" s="75"/>
      <c r="AF15" s="75"/>
      <c r="AG15" s="74"/>
      <c r="AH15" s="75"/>
      <c r="AI15" s="75"/>
      <c r="AJ15" s="74"/>
      <c r="AK15" s="75"/>
      <c r="AL15" s="75"/>
      <c r="AM15" s="74"/>
      <c r="AN15" s="75"/>
      <c r="AO15" s="75"/>
      <c r="AP15" s="74"/>
      <c r="AQ15" s="75"/>
      <c r="AR15" s="75"/>
      <c r="AS15" s="74"/>
      <c r="AT15" s="75"/>
      <c r="AU15" s="75"/>
      <c r="AV15" s="74"/>
      <c r="AW15" s="75"/>
      <c r="AX15" s="75"/>
      <c r="AY15" s="76"/>
      <c r="AZ15" s="77"/>
      <c r="BA15" s="77"/>
      <c r="BB15" s="76"/>
      <c r="BC15" s="77"/>
      <c r="BD15" s="77"/>
      <c r="BE15" s="311"/>
      <c r="BF15" s="311"/>
      <c r="BG15" s="175"/>
      <c r="BH15" s="311"/>
      <c r="BI15" s="311"/>
      <c r="BJ15" s="175"/>
      <c r="BK15" s="195"/>
      <c r="BL15" s="195"/>
      <c r="BM15" s="70"/>
    </row>
    <row r="16" spans="3:65" ht="18.75"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1"/>
      <c r="BA16" s="81"/>
      <c r="BB16" s="83"/>
      <c r="BC16" s="83"/>
      <c r="BE16" s="84"/>
      <c r="BF16" s="85"/>
      <c r="BG16" s="85"/>
      <c r="BH16" s="85"/>
      <c r="BI16" s="84"/>
      <c r="BM16" s="86"/>
    </row>
    <row r="17" spans="3:61" ht="18.75"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228"/>
      <c r="AZ17" s="81"/>
      <c r="BA17" s="81"/>
      <c r="BE17" s="120" t="s">
        <v>118</v>
      </c>
      <c r="BF17" s="89"/>
      <c r="BG17" s="89"/>
      <c r="BH17" s="89"/>
      <c r="BI17" s="88"/>
    </row>
    <row r="18" spans="3:62" s="90" customFormat="1" ht="18.75"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30"/>
      <c r="AZ18" s="230"/>
      <c r="BA18" s="230"/>
      <c r="BE18" s="124" t="s">
        <v>119</v>
      </c>
      <c r="BF18" s="91"/>
      <c r="BG18" s="91"/>
      <c r="BH18" s="91"/>
      <c r="BI18" s="91"/>
      <c r="BJ18" s="91"/>
    </row>
    <row r="19" spans="3:62" ht="18.75">
      <c r="C19" s="80"/>
      <c r="E19" s="80"/>
      <c r="F19" s="80"/>
      <c r="G19" s="80"/>
      <c r="H19" s="80"/>
      <c r="I19" s="80"/>
      <c r="K19" s="80"/>
      <c r="L19" s="80"/>
      <c r="M19" s="80"/>
      <c r="N19" s="80"/>
      <c r="O19" s="80"/>
      <c r="Q19" s="80"/>
      <c r="R19" s="80"/>
      <c r="S19" s="80"/>
      <c r="T19" s="80"/>
      <c r="U19" s="80"/>
      <c r="W19" s="80"/>
      <c r="X19" s="80"/>
      <c r="Y19" s="80"/>
      <c r="Z19" s="80"/>
      <c r="AA19" s="80"/>
      <c r="AC19" s="80"/>
      <c r="AD19" s="80"/>
      <c r="AE19" s="80"/>
      <c r="AF19" s="80"/>
      <c r="AG19" s="80"/>
      <c r="AI19" s="80"/>
      <c r="AJ19" s="80"/>
      <c r="AK19" s="80"/>
      <c r="AL19" s="80"/>
      <c r="AM19" s="80"/>
      <c r="AO19" s="80"/>
      <c r="AP19" s="80"/>
      <c r="AQ19" s="80"/>
      <c r="AR19" s="80"/>
      <c r="AS19" s="80"/>
      <c r="AU19" s="80"/>
      <c r="AV19" s="80"/>
      <c r="AW19" s="80"/>
      <c r="AX19" s="80"/>
      <c r="AZ19" s="87"/>
      <c r="BA19" s="87"/>
      <c r="BE19" s="122" t="s">
        <v>120</v>
      </c>
      <c r="BF19" s="92"/>
      <c r="BG19" s="92"/>
      <c r="BH19" s="92"/>
      <c r="BI19" s="89"/>
      <c r="BJ19" s="89"/>
    </row>
    <row r="20" s="80" customFormat="1" ht="15.75">
      <c r="BE20" s="124" t="s">
        <v>121</v>
      </c>
    </row>
    <row r="21" spans="3:57" ht="16.5">
      <c r="C21" s="80"/>
      <c r="E21" s="80"/>
      <c r="F21" s="80"/>
      <c r="G21" s="80"/>
      <c r="I21" s="80"/>
      <c r="K21" s="80"/>
      <c r="L21" s="80"/>
      <c r="M21" s="80"/>
      <c r="O21" s="80"/>
      <c r="Q21" s="80"/>
      <c r="R21" s="80"/>
      <c r="S21" s="80"/>
      <c r="U21" s="80"/>
      <c r="W21" s="80"/>
      <c r="X21" s="80"/>
      <c r="Y21" s="80"/>
      <c r="AA21" s="80"/>
      <c r="AC21" s="80"/>
      <c r="AD21" s="80"/>
      <c r="AE21" s="80"/>
      <c r="AG21" s="80"/>
      <c r="AI21" s="80"/>
      <c r="AJ21" s="80"/>
      <c r="AK21" s="80"/>
      <c r="AM21" s="80"/>
      <c r="AO21" s="80"/>
      <c r="AP21" s="80"/>
      <c r="AQ21" s="80"/>
      <c r="AS21" s="80"/>
      <c r="AU21" s="80"/>
      <c r="AV21" s="80"/>
      <c r="AW21" s="80"/>
      <c r="BE21" s="122" t="s">
        <v>122</v>
      </c>
    </row>
    <row r="22" spans="3:49" ht="15">
      <c r="C22" s="80"/>
      <c r="E22" s="80"/>
      <c r="F22" s="80"/>
      <c r="G22" s="80"/>
      <c r="I22" s="80"/>
      <c r="K22" s="80"/>
      <c r="L22" s="80"/>
      <c r="M22" s="80"/>
      <c r="O22" s="80"/>
      <c r="Q22" s="80"/>
      <c r="R22" s="80"/>
      <c r="S22" s="80"/>
      <c r="U22" s="80"/>
      <c r="W22" s="80"/>
      <c r="X22" s="80"/>
      <c r="Y22" s="80"/>
      <c r="AA22" s="80"/>
      <c r="AC22" s="80"/>
      <c r="AD22" s="80"/>
      <c r="AE22" s="80"/>
      <c r="AG22" s="80"/>
      <c r="AI22" s="80"/>
      <c r="AJ22" s="80"/>
      <c r="AK22" s="80"/>
      <c r="AM22" s="80"/>
      <c r="AO22" s="80"/>
      <c r="AP22" s="80"/>
      <c r="AQ22" s="80"/>
      <c r="AS22" s="80"/>
      <c r="AU22" s="80"/>
      <c r="AV22" s="80"/>
      <c r="AW22" s="80"/>
    </row>
    <row r="23" spans="18:58" ht="15.75" customHeight="1">
      <c r="R23" s="334"/>
      <c r="S23" s="334"/>
      <c r="BF23" s="80"/>
    </row>
    <row r="24" spans="40:58" ht="15">
      <c r="AN24" s="80"/>
      <c r="AO24" s="196"/>
      <c r="AP24" s="80"/>
      <c r="AQ24" s="80"/>
      <c r="AR24" s="196"/>
      <c r="AS24" s="80"/>
      <c r="AT24" s="80"/>
      <c r="BF24" s="80"/>
    </row>
    <row r="25" spans="40:58" ht="15">
      <c r="AN25" s="80"/>
      <c r="AO25" s="196"/>
      <c r="AP25" s="80"/>
      <c r="AQ25" s="80"/>
      <c r="AR25" s="196"/>
      <c r="AS25" s="80"/>
      <c r="AT25" s="80"/>
      <c r="BF25" s="90"/>
    </row>
    <row r="26" spans="40:46" ht="15">
      <c r="AN26" s="80"/>
      <c r="AO26" s="196"/>
      <c r="AP26" s="80"/>
      <c r="AQ26" s="80"/>
      <c r="AR26" s="196"/>
      <c r="AS26" s="80"/>
      <c r="AT26" s="80"/>
    </row>
    <row r="27" spans="40:46" ht="15">
      <c r="AN27" s="80"/>
      <c r="AO27" s="196"/>
      <c r="AP27" s="80"/>
      <c r="AQ27" s="80"/>
      <c r="AR27" s="196"/>
      <c r="AS27" s="80"/>
      <c r="AT27" s="80"/>
    </row>
    <row r="28" spans="40:46" ht="15">
      <c r="AN28" s="80"/>
      <c r="AO28" s="196"/>
      <c r="AP28" s="80"/>
      <c r="AQ28" s="80"/>
      <c r="AR28" s="196"/>
      <c r="AS28" s="80"/>
      <c r="AT28" s="80"/>
    </row>
    <row r="29" spans="40:46" ht="15">
      <c r="AN29" s="80"/>
      <c r="AO29" s="196"/>
      <c r="AP29" s="80"/>
      <c r="AQ29" s="80"/>
      <c r="AR29" s="196"/>
      <c r="AS29" s="80"/>
      <c r="AT29" s="80"/>
    </row>
    <row r="30" spans="40:46" ht="15">
      <c r="AN30" s="80"/>
      <c r="AO30" s="196"/>
      <c r="AP30" s="80"/>
      <c r="AQ30" s="80"/>
      <c r="AR30" s="196"/>
      <c r="AS30" s="80"/>
      <c r="AT30" s="80"/>
    </row>
    <row r="31" spans="40:46" ht="15">
      <c r="AN31" s="80"/>
      <c r="AO31" s="196"/>
      <c r="AP31" s="80"/>
      <c r="AQ31" s="80"/>
      <c r="AR31" s="196"/>
      <c r="AS31" s="80"/>
      <c r="AT31" s="80"/>
    </row>
    <row r="32" spans="40:46" ht="15">
      <c r="AN32" s="80"/>
      <c r="AO32" s="196"/>
      <c r="AP32" s="80"/>
      <c r="AQ32" s="80"/>
      <c r="AR32" s="196"/>
      <c r="AS32" s="80"/>
      <c r="AT32" s="80"/>
    </row>
    <row r="33" spans="40:46" ht="15">
      <c r="AN33" s="80"/>
      <c r="AO33" s="196"/>
      <c r="AP33" s="80"/>
      <c r="AQ33" s="80"/>
      <c r="AR33" s="196"/>
      <c r="AS33" s="80"/>
      <c r="AT33" s="80"/>
    </row>
    <row r="34" spans="40:46" ht="15">
      <c r="AN34" s="80"/>
      <c r="AO34" s="196"/>
      <c r="AP34" s="80"/>
      <c r="AQ34" s="80"/>
      <c r="AR34" s="196"/>
      <c r="AS34" s="80"/>
      <c r="AT34" s="80"/>
    </row>
    <row r="35" spans="40:46" ht="15">
      <c r="AN35" s="80"/>
      <c r="AO35" s="196"/>
      <c r="AP35" s="80"/>
      <c r="AQ35" s="80"/>
      <c r="AR35" s="196"/>
      <c r="AS35" s="80"/>
      <c r="AT35" s="80"/>
    </row>
    <row r="36" spans="40:46" ht="15">
      <c r="AN36" s="80"/>
      <c r="AO36" s="196"/>
      <c r="AP36" s="80"/>
      <c r="AQ36" s="80"/>
      <c r="AR36" s="196"/>
      <c r="AS36" s="80"/>
      <c r="AT36" s="80"/>
    </row>
    <row r="37" spans="40:45" ht="15">
      <c r="AN37" s="80"/>
      <c r="AO37" s="80"/>
      <c r="AP37" s="80"/>
      <c r="AQ37" s="80"/>
      <c r="AR37" s="80"/>
      <c r="AS37" s="80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G18:H18 AZ16:BA17 AW18:AX18 M18:N18 S18:T18 Y18:Z18 AE18:AF18 AK18:AL18 AQ18:AR18 J18:K18 P18:Q18 V18:W18 AB18:AC18 AH18:AI18 AN18:AO18 AT18:AU18 D18:E18 C16:AX17">
    <cfRule type="cellIs" priority="1" dxfId="3" operator="lessThan" stopIfTrue="1">
      <formula>0</formula>
    </cfRule>
  </conditionalFormatting>
  <conditionalFormatting sqref="C21 E20:E21 A20:D20 I21 O21 U21 AA21 AG21 AM21 AS21 K20:K21 Q20:Q21 W20:W21 AC20:AC21 AI20:AI21 AO20:AO21 AU20:AU21 AV20:IV20 F20:J20 L20:P20 R20:V20 X20:AB20 AD20:AH20 AJ20:AN20 AP20:AT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1" sqref="M11:M23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37" t="s">
        <v>79</v>
      </c>
      <c r="L1" s="337"/>
    </row>
    <row r="2" spans="1:12" ht="23.25">
      <c r="A2" s="338" t="s">
        <v>37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39" t="s">
        <v>38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ht="11.25" customHeight="1"/>
    <row r="6" spans="1:12" ht="18.75">
      <c r="A6" s="340" t="s">
        <v>129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8" spans="1:12" ht="77.25" customHeight="1">
      <c r="A8" s="336" t="s">
        <v>0</v>
      </c>
      <c r="B8" s="336" t="s">
        <v>41</v>
      </c>
      <c r="C8" s="336" t="s">
        <v>76</v>
      </c>
      <c r="D8" s="336"/>
      <c r="E8" s="336" t="s">
        <v>80</v>
      </c>
      <c r="F8" s="336"/>
      <c r="G8" s="336" t="s">
        <v>81</v>
      </c>
      <c r="H8" s="336"/>
      <c r="I8" s="336" t="s">
        <v>82</v>
      </c>
      <c r="J8" s="336"/>
      <c r="K8" s="336" t="s">
        <v>83</v>
      </c>
      <c r="L8" s="336"/>
    </row>
    <row r="9" spans="1:12" ht="15">
      <c r="A9" s="336"/>
      <c r="B9" s="336"/>
      <c r="C9" s="232" t="s">
        <v>77</v>
      </c>
      <c r="D9" s="232" t="s">
        <v>78</v>
      </c>
      <c r="E9" s="232" t="s">
        <v>77</v>
      </c>
      <c r="F9" s="232" t="s">
        <v>78</v>
      </c>
      <c r="G9" s="232" t="s">
        <v>77</v>
      </c>
      <c r="H9" s="232" t="s">
        <v>78</v>
      </c>
      <c r="I9" s="232" t="s">
        <v>77</v>
      </c>
      <c r="J9" s="232" t="s">
        <v>78</v>
      </c>
      <c r="K9" s="232" t="s">
        <v>77</v>
      </c>
      <c r="L9" s="232" t="s">
        <v>107</v>
      </c>
    </row>
    <row r="10" spans="1:17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</row>
    <row r="11" spans="1:19" s="38" customFormat="1" ht="18">
      <c r="A11" s="35">
        <v>1</v>
      </c>
      <c r="B11" s="36" t="s">
        <v>23</v>
      </c>
      <c r="C11" s="37">
        <v>3555</v>
      </c>
      <c r="D11" s="215">
        <v>752</v>
      </c>
      <c r="E11" s="37">
        <v>217</v>
      </c>
      <c r="F11" s="37">
        <v>11</v>
      </c>
      <c r="G11" s="37">
        <v>175</v>
      </c>
      <c r="H11" s="37">
        <v>53</v>
      </c>
      <c r="I11" s="37">
        <v>0</v>
      </c>
      <c r="J11" s="37">
        <v>0</v>
      </c>
      <c r="K11" s="37">
        <v>0</v>
      </c>
      <c r="L11" s="37">
        <v>6</v>
      </c>
      <c r="M11" s="243">
        <f>C11+D11</f>
        <v>4307</v>
      </c>
      <c r="S11" s="243"/>
    </row>
    <row r="12" spans="1:19" s="38" customFormat="1" ht="18">
      <c r="A12" s="35">
        <v>2</v>
      </c>
      <c r="B12" s="36" t="s">
        <v>24</v>
      </c>
      <c r="C12" s="37">
        <v>3720</v>
      </c>
      <c r="D12" s="216">
        <v>1748</v>
      </c>
      <c r="E12" s="37">
        <v>202</v>
      </c>
      <c r="F12" s="37">
        <v>11</v>
      </c>
      <c r="G12" s="37">
        <v>155</v>
      </c>
      <c r="H12" s="42">
        <v>58</v>
      </c>
      <c r="I12" s="37">
        <v>0</v>
      </c>
      <c r="J12" s="37">
        <v>0</v>
      </c>
      <c r="K12" s="37">
        <v>3</v>
      </c>
      <c r="L12" s="37">
        <v>6</v>
      </c>
      <c r="M12" s="243">
        <f aca="true" t="shared" si="0" ref="M12:M23">C12+D12</f>
        <v>5468</v>
      </c>
      <c r="S12" s="243"/>
    </row>
    <row r="13" spans="1:19" s="38" customFormat="1" ht="18">
      <c r="A13" s="35">
        <v>3</v>
      </c>
      <c r="B13" s="36" t="s">
        <v>25</v>
      </c>
      <c r="C13" s="37">
        <v>7167</v>
      </c>
      <c r="D13" s="215">
        <v>1183</v>
      </c>
      <c r="E13" s="37">
        <v>499</v>
      </c>
      <c r="F13" s="37">
        <v>16</v>
      </c>
      <c r="G13" s="37">
        <v>457</v>
      </c>
      <c r="H13" s="37">
        <v>58</v>
      </c>
      <c r="I13" s="37">
        <v>0</v>
      </c>
      <c r="J13" s="37">
        <v>0</v>
      </c>
      <c r="K13" s="37">
        <v>5</v>
      </c>
      <c r="L13" s="37">
        <v>4</v>
      </c>
      <c r="M13" s="243">
        <f t="shared" si="0"/>
        <v>8350</v>
      </c>
      <c r="S13" s="243"/>
    </row>
    <row r="14" spans="1:19" s="38" customFormat="1" ht="18">
      <c r="A14" s="35">
        <v>4</v>
      </c>
      <c r="B14" s="36" t="s">
        <v>26</v>
      </c>
      <c r="C14" s="37">
        <v>2174</v>
      </c>
      <c r="D14" s="215">
        <v>790</v>
      </c>
      <c r="E14" s="37">
        <v>162</v>
      </c>
      <c r="F14" s="37">
        <v>12</v>
      </c>
      <c r="G14" s="37">
        <v>120</v>
      </c>
      <c r="H14" s="37">
        <v>54</v>
      </c>
      <c r="I14" s="37">
        <v>0</v>
      </c>
      <c r="J14" s="37">
        <v>0</v>
      </c>
      <c r="K14" s="37">
        <v>1</v>
      </c>
      <c r="L14" s="37">
        <v>2</v>
      </c>
      <c r="M14" s="243">
        <f t="shared" si="0"/>
        <v>2964</v>
      </c>
      <c r="S14" s="243"/>
    </row>
    <row r="15" spans="1:19" s="38" customFormat="1" ht="18">
      <c r="A15" s="35">
        <v>5</v>
      </c>
      <c r="B15" s="36" t="s">
        <v>27</v>
      </c>
      <c r="C15" s="37">
        <v>3860</v>
      </c>
      <c r="D15" s="215">
        <v>542</v>
      </c>
      <c r="E15" s="37">
        <v>242</v>
      </c>
      <c r="F15" s="37">
        <v>11</v>
      </c>
      <c r="G15" s="37">
        <v>208</v>
      </c>
      <c r="H15" s="37">
        <v>45</v>
      </c>
      <c r="I15" s="37">
        <v>0</v>
      </c>
      <c r="J15" s="37">
        <v>0</v>
      </c>
      <c r="K15" s="37">
        <v>1</v>
      </c>
      <c r="L15" s="37">
        <v>3</v>
      </c>
      <c r="M15" s="243">
        <f t="shared" si="0"/>
        <v>4402</v>
      </c>
      <c r="S15" s="243"/>
    </row>
    <row r="16" spans="1:19" s="38" customFormat="1" ht="18">
      <c r="A16" s="40">
        <v>6</v>
      </c>
      <c r="B16" s="41" t="s">
        <v>28</v>
      </c>
      <c r="C16" s="37">
        <v>3249</v>
      </c>
      <c r="D16" s="215">
        <v>1023</v>
      </c>
      <c r="E16" s="37">
        <v>155</v>
      </c>
      <c r="F16" s="37">
        <v>11</v>
      </c>
      <c r="G16" s="37">
        <v>84</v>
      </c>
      <c r="H16" s="37">
        <v>82</v>
      </c>
      <c r="I16" s="37">
        <v>0</v>
      </c>
      <c r="J16" s="37">
        <v>0</v>
      </c>
      <c r="K16" s="37">
        <v>0</v>
      </c>
      <c r="L16" s="37">
        <v>3</v>
      </c>
      <c r="M16" s="243">
        <f t="shared" si="0"/>
        <v>4272</v>
      </c>
      <c r="S16" s="243"/>
    </row>
    <row r="17" spans="1:19" s="38" customFormat="1" ht="18">
      <c r="A17" s="35">
        <v>7</v>
      </c>
      <c r="B17" s="36" t="s">
        <v>29</v>
      </c>
      <c r="C17" s="37">
        <v>4256</v>
      </c>
      <c r="D17" s="215">
        <v>585</v>
      </c>
      <c r="E17" s="37">
        <v>297</v>
      </c>
      <c r="F17" s="37">
        <v>10</v>
      </c>
      <c r="G17" s="37">
        <v>246</v>
      </c>
      <c r="H17" s="37">
        <v>61</v>
      </c>
      <c r="I17" s="37">
        <v>0</v>
      </c>
      <c r="J17" s="37">
        <v>0</v>
      </c>
      <c r="K17" s="37">
        <v>1</v>
      </c>
      <c r="L17" s="37">
        <v>4</v>
      </c>
      <c r="M17" s="243">
        <f t="shared" si="0"/>
        <v>4841</v>
      </c>
      <c r="S17" s="243"/>
    </row>
    <row r="18" spans="1:19" s="38" customFormat="1" ht="18">
      <c r="A18" s="35">
        <v>8</v>
      </c>
      <c r="B18" s="36" t="s">
        <v>30</v>
      </c>
      <c r="C18" s="37">
        <v>3280</v>
      </c>
      <c r="D18" s="215">
        <v>183</v>
      </c>
      <c r="E18" s="37">
        <v>141</v>
      </c>
      <c r="F18" s="37">
        <v>12</v>
      </c>
      <c r="G18" s="37">
        <v>106</v>
      </c>
      <c r="H18" s="37">
        <v>47</v>
      </c>
      <c r="I18" s="37">
        <v>0</v>
      </c>
      <c r="J18" s="37">
        <v>0</v>
      </c>
      <c r="K18" s="37">
        <v>0</v>
      </c>
      <c r="L18" s="37">
        <v>3</v>
      </c>
      <c r="M18" s="243">
        <f t="shared" si="0"/>
        <v>3463</v>
      </c>
      <c r="S18" s="243"/>
    </row>
    <row r="19" spans="1:19" s="38" customFormat="1" ht="18">
      <c r="A19" s="35">
        <v>9</v>
      </c>
      <c r="B19" s="36" t="s">
        <v>31</v>
      </c>
      <c r="C19" s="37">
        <v>2379</v>
      </c>
      <c r="D19" s="215">
        <v>129</v>
      </c>
      <c r="E19" s="37">
        <v>122</v>
      </c>
      <c r="F19" s="37">
        <v>5</v>
      </c>
      <c r="G19" s="37">
        <v>118</v>
      </c>
      <c r="H19" s="37">
        <v>9</v>
      </c>
      <c r="I19" s="37">
        <v>0</v>
      </c>
      <c r="J19" s="37">
        <v>0</v>
      </c>
      <c r="K19" s="37">
        <v>0</v>
      </c>
      <c r="L19" s="37">
        <v>2</v>
      </c>
      <c r="M19" s="243">
        <f t="shared" si="0"/>
        <v>2508</v>
      </c>
      <c r="S19" s="243"/>
    </row>
    <row r="20" spans="1:19" s="38" customFormat="1" ht="18">
      <c r="A20" s="35">
        <v>10</v>
      </c>
      <c r="B20" s="36" t="s">
        <v>32</v>
      </c>
      <c r="C20" s="37">
        <v>4016</v>
      </c>
      <c r="D20" s="215">
        <v>471</v>
      </c>
      <c r="E20" s="37">
        <v>241</v>
      </c>
      <c r="F20" s="37">
        <v>16</v>
      </c>
      <c r="G20" s="37">
        <v>218</v>
      </c>
      <c r="H20" s="37">
        <v>39</v>
      </c>
      <c r="I20" s="37">
        <v>0</v>
      </c>
      <c r="J20" s="37">
        <v>0</v>
      </c>
      <c r="K20" s="37">
        <v>0</v>
      </c>
      <c r="L20" s="37">
        <v>2</v>
      </c>
      <c r="M20" s="243">
        <f t="shared" si="0"/>
        <v>4487</v>
      </c>
      <c r="S20" s="243"/>
    </row>
    <row r="21" spans="1:19" s="38" customFormat="1" ht="18">
      <c r="A21" s="35">
        <v>11</v>
      </c>
      <c r="B21" s="36" t="s">
        <v>33</v>
      </c>
      <c r="C21" s="37">
        <v>2490</v>
      </c>
      <c r="D21" s="217">
        <v>127</v>
      </c>
      <c r="E21" s="37">
        <v>180</v>
      </c>
      <c r="F21" s="37">
        <v>5</v>
      </c>
      <c r="G21" s="37">
        <v>157</v>
      </c>
      <c r="H21" s="152">
        <v>28</v>
      </c>
      <c r="I21" s="37">
        <v>0</v>
      </c>
      <c r="J21" s="37">
        <v>0</v>
      </c>
      <c r="K21" s="37">
        <v>0</v>
      </c>
      <c r="L21" s="37">
        <v>0</v>
      </c>
      <c r="M21" s="243">
        <f t="shared" si="0"/>
        <v>2617</v>
      </c>
      <c r="S21" s="243"/>
    </row>
    <row r="22" spans="1:19" s="38" customFormat="1" ht="18">
      <c r="A22" s="35">
        <v>12</v>
      </c>
      <c r="B22" s="36" t="s">
        <v>34</v>
      </c>
      <c r="C22" s="37">
        <v>863</v>
      </c>
      <c r="D22" s="215">
        <v>1237</v>
      </c>
      <c r="E22" s="37">
        <v>91</v>
      </c>
      <c r="F22" s="37">
        <v>12</v>
      </c>
      <c r="G22" s="37">
        <v>68</v>
      </c>
      <c r="H22" s="37">
        <v>35</v>
      </c>
      <c r="I22" s="37">
        <v>0</v>
      </c>
      <c r="J22" s="37">
        <v>0</v>
      </c>
      <c r="K22" s="37">
        <v>0</v>
      </c>
      <c r="L22" s="37">
        <v>1</v>
      </c>
      <c r="M22" s="243">
        <f t="shared" si="0"/>
        <v>2100</v>
      </c>
      <c r="S22" s="243"/>
    </row>
    <row r="23" spans="1:19" s="38" customFormat="1" ht="18">
      <c r="A23" s="35">
        <v>13</v>
      </c>
      <c r="B23" s="36" t="s">
        <v>35</v>
      </c>
      <c r="C23" s="37">
        <v>3244</v>
      </c>
      <c r="D23" s="215">
        <v>791</v>
      </c>
      <c r="E23" s="37">
        <v>203</v>
      </c>
      <c r="F23" s="37">
        <v>14</v>
      </c>
      <c r="G23" s="37">
        <v>172</v>
      </c>
      <c r="H23" s="37">
        <v>45</v>
      </c>
      <c r="I23" s="37">
        <v>0</v>
      </c>
      <c r="J23" s="37">
        <v>0</v>
      </c>
      <c r="K23" s="37">
        <v>0</v>
      </c>
      <c r="L23" s="37">
        <v>2</v>
      </c>
      <c r="M23" s="243">
        <f t="shared" si="0"/>
        <v>4035</v>
      </c>
      <c r="S23" s="243"/>
    </row>
    <row r="24" spans="1:12" ht="18">
      <c r="A24" s="31"/>
      <c r="B24" s="32" t="s">
        <v>5</v>
      </c>
      <c r="C24" s="33">
        <f>SUM(C11:C23)</f>
        <v>44253</v>
      </c>
      <c r="D24" s="33">
        <f aca="true" t="shared" si="1" ref="D24:L24">SUM(D11:D23)</f>
        <v>9561</v>
      </c>
      <c r="E24" s="33">
        <f t="shared" si="1"/>
        <v>2752</v>
      </c>
      <c r="F24" s="33">
        <f t="shared" si="1"/>
        <v>146</v>
      </c>
      <c r="G24" s="33">
        <f t="shared" si="1"/>
        <v>2284</v>
      </c>
      <c r="H24" s="33">
        <f t="shared" si="1"/>
        <v>614</v>
      </c>
      <c r="I24" s="33">
        <f t="shared" si="1"/>
        <v>0</v>
      </c>
      <c r="J24" s="33">
        <f t="shared" si="1"/>
        <v>0</v>
      </c>
      <c r="K24" s="33">
        <f t="shared" si="1"/>
        <v>11</v>
      </c>
      <c r="L24" s="33">
        <f t="shared" si="1"/>
        <v>38</v>
      </c>
    </row>
    <row r="25" spans="4:12" ht="18.75">
      <c r="D25" s="219"/>
      <c r="F25" s="153"/>
      <c r="G25" s="154"/>
      <c r="H25" s="218"/>
      <c r="I25" s="155"/>
      <c r="L25" s="219"/>
    </row>
    <row r="26" spans="7:9" ht="11.25" customHeight="1">
      <c r="G26" s="155"/>
      <c r="H26" s="151"/>
      <c r="I26" s="155"/>
    </row>
    <row r="27" spans="6:10" ht="18">
      <c r="F27" s="151"/>
      <c r="G27" s="157"/>
      <c r="H27" s="151"/>
      <c r="I27" s="156"/>
      <c r="J27" s="209" t="s">
        <v>118</v>
      </c>
    </row>
    <row r="28" spans="4:10" ht="18">
      <c r="D28" s="34"/>
      <c r="J28" s="210" t="s">
        <v>119</v>
      </c>
    </row>
    <row r="29" ht="18">
      <c r="J29" s="210" t="s">
        <v>120</v>
      </c>
    </row>
    <row r="30" ht="18">
      <c r="J30" s="211" t="s">
        <v>121</v>
      </c>
    </row>
    <row r="31" ht="18">
      <c r="J31" s="210" t="s">
        <v>122</v>
      </c>
    </row>
  </sheetData>
  <sheetProtection/>
  <mergeCells count="11">
    <mergeCell ref="A8:A9"/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D12" sqref="D12"/>
    </sheetView>
  </sheetViews>
  <sheetFormatPr defaultColWidth="9.140625" defaultRowHeight="15"/>
  <cols>
    <col min="1" max="1" width="6.421875" style="93" customWidth="1"/>
    <col min="2" max="2" width="16.7109375" style="93" customWidth="1"/>
    <col min="3" max="4" width="10.00390625" style="93" customWidth="1"/>
    <col min="5" max="5" width="6.00390625" style="93" bestFit="1" customWidth="1"/>
    <col min="6" max="6" width="10.28125" style="93" bestFit="1" customWidth="1"/>
    <col min="7" max="7" width="6.00390625" style="93" bestFit="1" customWidth="1"/>
    <col min="8" max="8" width="10.28125" style="93" bestFit="1" customWidth="1"/>
    <col min="9" max="9" width="6.00390625" style="93" bestFit="1" customWidth="1"/>
    <col min="10" max="10" width="10.28125" style="93" bestFit="1" customWidth="1"/>
    <col min="11" max="11" width="6.8515625" style="93" bestFit="1" customWidth="1"/>
    <col min="12" max="12" width="10.28125" style="93" bestFit="1" customWidth="1"/>
    <col min="13" max="13" width="6.8515625" style="93" bestFit="1" customWidth="1"/>
    <col min="14" max="14" width="10.28125" style="93" bestFit="1" customWidth="1"/>
    <col min="15" max="15" width="6.8515625" style="93" bestFit="1" customWidth="1"/>
    <col min="16" max="16" width="10.28125" style="93" bestFit="1" customWidth="1"/>
    <col min="17" max="17" width="6.8515625" style="93" bestFit="1" customWidth="1"/>
    <col min="18" max="18" width="10.28125" style="93" bestFit="1" customWidth="1"/>
    <col min="19" max="19" width="6.8515625" style="93" bestFit="1" customWidth="1"/>
    <col min="20" max="20" width="10.28125" style="93" bestFit="1" customWidth="1"/>
    <col min="21" max="22" width="6.8515625" style="93" bestFit="1" customWidth="1"/>
    <col min="23" max="16384" width="9.140625" style="93" customWidth="1"/>
  </cols>
  <sheetData>
    <row r="1" ht="18.75" customHeight="1">
      <c r="V1" s="94" t="s">
        <v>99</v>
      </c>
    </row>
    <row r="2" spans="1:22" ht="18.75" customHeight="1">
      <c r="A2" s="342" t="s">
        <v>84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</row>
    <row r="3" spans="1:22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ht="15" customHeight="1">
      <c r="A4" s="343" t="s">
        <v>130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ht="18" customHeight="1">
      <c r="A5" s="96" t="s">
        <v>39</v>
      </c>
      <c r="B5" s="8"/>
      <c r="C5" s="97"/>
      <c r="D5" s="97"/>
      <c r="E5" s="97"/>
      <c r="F5" s="97"/>
      <c r="G5" s="97"/>
      <c r="H5" s="97"/>
      <c r="I5" s="97"/>
      <c r="L5" s="98"/>
      <c r="V5" s="99"/>
    </row>
    <row r="6" spans="2:9" ht="18" customHeight="1">
      <c r="B6" s="100"/>
      <c r="C6" s="97"/>
      <c r="D6" s="97"/>
      <c r="E6" s="97"/>
      <c r="F6" s="97"/>
      <c r="G6" s="97"/>
      <c r="H6" s="97"/>
      <c r="I6" s="97"/>
    </row>
    <row r="7" spans="1:22" s="101" customFormat="1" ht="30.75" customHeight="1">
      <c r="A7" s="345" t="s">
        <v>85</v>
      </c>
      <c r="B7" s="345" t="s">
        <v>114</v>
      </c>
      <c r="C7" s="346" t="s">
        <v>86</v>
      </c>
      <c r="D7" s="346"/>
      <c r="E7" s="345" t="s">
        <v>87</v>
      </c>
      <c r="F7" s="345"/>
      <c r="G7" s="345"/>
      <c r="H7" s="345"/>
      <c r="I7" s="345"/>
      <c r="J7" s="345"/>
      <c r="K7" s="345"/>
      <c r="L7" s="345"/>
      <c r="M7" s="344" t="s">
        <v>101</v>
      </c>
      <c r="N7" s="344"/>
      <c r="O7" s="344"/>
      <c r="P7" s="344"/>
      <c r="Q7" s="344"/>
      <c r="R7" s="344"/>
      <c r="S7" s="344"/>
      <c r="T7" s="344"/>
      <c r="U7" s="344"/>
      <c r="V7" s="344"/>
    </row>
    <row r="8" spans="1:22" s="101" customFormat="1" ht="84.75" customHeight="1">
      <c r="A8" s="345"/>
      <c r="B8" s="345"/>
      <c r="C8" s="346" t="s">
        <v>90</v>
      </c>
      <c r="D8" s="346"/>
      <c r="E8" s="345" t="s">
        <v>91</v>
      </c>
      <c r="F8" s="345"/>
      <c r="G8" s="345" t="s">
        <v>92</v>
      </c>
      <c r="H8" s="345"/>
      <c r="I8" s="345" t="s">
        <v>93</v>
      </c>
      <c r="J8" s="345"/>
      <c r="K8" s="345" t="s">
        <v>94</v>
      </c>
      <c r="L8" s="345"/>
      <c r="M8" s="347" t="s">
        <v>102</v>
      </c>
      <c r="N8" s="347"/>
      <c r="O8" s="347" t="s">
        <v>103</v>
      </c>
      <c r="P8" s="347"/>
      <c r="Q8" s="347" t="s">
        <v>104</v>
      </c>
      <c r="R8" s="347"/>
      <c r="S8" s="347" t="s">
        <v>105</v>
      </c>
      <c r="T8" s="347"/>
      <c r="U8" s="347" t="s">
        <v>106</v>
      </c>
      <c r="V8" s="344"/>
    </row>
    <row r="9" spans="1:22" s="105" customFormat="1" ht="30.75" customHeight="1">
      <c r="A9" s="345"/>
      <c r="B9" s="345"/>
      <c r="C9" s="102" t="s">
        <v>95</v>
      </c>
      <c r="D9" s="102" t="s">
        <v>96</v>
      </c>
      <c r="E9" s="103" t="s">
        <v>95</v>
      </c>
      <c r="F9" s="103" t="s">
        <v>96</v>
      </c>
      <c r="G9" s="103" t="s">
        <v>95</v>
      </c>
      <c r="H9" s="103" t="s">
        <v>96</v>
      </c>
      <c r="I9" s="103" t="s">
        <v>95</v>
      </c>
      <c r="J9" s="103" t="s">
        <v>96</v>
      </c>
      <c r="K9" s="103" t="s">
        <v>95</v>
      </c>
      <c r="L9" s="103" t="s">
        <v>96</v>
      </c>
      <c r="M9" s="104" t="s">
        <v>95</v>
      </c>
      <c r="N9" s="104" t="s">
        <v>96</v>
      </c>
      <c r="O9" s="104" t="s">
        <v>95</v>
      </c>
      <c r="P9" s="104" t="s">
        <v>96</v>
      </c>
      <c r="Q9" s="104" t="s">
        <v>95</v>
      </c>
      <c r="R9" s="104" t="s">
        <v>96</v>
      </c>
      <c r="S9" s="104" t="s">
        <v>95</v>
      </c>
      <c r="T9" s="104" t="s">
        <v>96</v>
      </c>
      <c r="U9" s="104" t="s">
        <v>95</v>
      </c>
      <c r="V9" s="104" t="s">
        <v>95</v>
      </c>
    </row>
    <row r="10" spans="1:22" s="109" customFormat="1" ht="19.5" customHeight="1">
      <c r="A10" s="106">
        <v>1</v>
      </c>
      <c r="B10" s="106">
        <v>2</v>
      </c>
      <c r="C10" s="107">
        <v>3</v>
      </c>
      <c r="D10" s="107">
        <v>4</v>
      </c>
      <c r="E10" s="106">
        <v>5</v>
      </c>
      <c r="F10" s="106">
        <v>6</v>
      </c>
      <c r="G10" s="106">
        <v>7</v>
      </c>
      <c r="H10" s="106">
        <v>8</v>
      </c>
      <c r="I10" s="106">
        <v>9</v>
      </c>
      <c r="J10" s="106">
        <v>10</v>
      </c>
      <c r="K10" s="106">
        <v>11</v>
      </c>
      <c r="L10" s="106">
        <v>12</v>
      </c>
      <c r="M10" s="108">
        <v>13</v>
      </c>
      <c r="N10" s="108">
        <v>14</v>
      </c>
      <c r="O10" s="108">
        <v>15</v>
      </c>
      <c r="P10" s="108">
        <v>16</v>
      </c>
      <c r="Q10" s="108">
        <v>17</v>
      </c>
      <c r="R10" s="108">
        <v>18</v>
      </c>
      <c r="S10" s="108">
        <v>19</v>
      </c>
      <c r="T10" s="108">
        <v>20</v>
      </c>
      <c r="U10" s="108">
        <v>21</v>
      </c>
      <c r="V10" s="108">
        <v>22</v>
      </c>
    </row>
    <row r="11" spans="1:22" s="116" customFormat="1" ht="73.5" customHeight="1">
      <c r="A11" s="110"/>
      <c r="B11" s="111" t="s">
        <v>124</v>
      </c>
      <c r="C11" s="112">
        <v>146</v>
      </c>
      <c r="D11" s="112">
        <v>139</v>
      </c>
      <c r="E11" s="113">
        <v>13</v>
      </c>
      <c r="F11" s="114">
        <v>13</v>
      </c>
      <c r="G11" s="114">
        <v>59</v>
      </c>
      <c r="H11" s="114">
        <v>59</v>
      </c>
      <c r="I11" s="114">
        <v>13</v>
      </c>
      <c r="J11" s="114">
        <v>13</v>
      </c>
      <c r="K11" s="114">
        <v>13</v>
      </c>
      <c r="L11" s="114">
        <v>13</v>
      </c>
      <c r="M11" s="115">
        <v>5</v>
      </c>
      <c r="N11" s="115">
        <v>5</v>
      </c>
      <c r="O11" s="115">
        <v>2</v>
      </c>
      <c r="P11" s="115">
        <v>2</v>
      </c>
      <c r="Q11" s="115">
        <v>1</v>
      </c>
      <c r="R11" s="115">
        <v>1</v>
      </c>
      <c r="S11" s="115" t="s">
        <v>125</v>
      </c>
      <c r="T11" s="115" t="s">
        <v>125</v>
      </c>
      <c r="U11" s="115">
        <v>1</v>
      </c>
      <c r="V11" s="115">
        <v>1</v>
      </c>
    </row>
    <row r="12" spans="9:11" ht="13.5">
      <c r="I12" s="348"/>
      <c r="J12" s="348"/>
      <c r="K12" s="348"/>
    </row>
    <row r="13" spans="9:11" ht="13.5">
      <c r="I13" s="117"/>
      <c r="J13" s="117"/>
      <c r="K13" s="117"/>
    </row>
    <row r="14" spans="9:11" ht="13.5">
      <c r="I14" s="117"/>
      <c r="J14" s="117"/>
      <c r="K14" s="117"/>
    </row>
    <row r="15" spans="9:11" ht="12.75">
      <c r="I15" s="341"/>
      <c r="J15" s="341"/>
      <c r="K15" s="341"/>
    </row>
    <row r="16" spans="9:11" ht="12.75">
      <c r="I16" s="119"/>
      <c r="J16" s="118"/>
      <c r="K16" s="119"/>
    </row>
    <row r="17" spans="9:20" ht="15.75">
      <c r="I17" s="341"/>
      <c r="J17" s="341"/>
      <c r="K17" s="341"/>
      <c r="R17" s="120" t="s">
        <v>118</v>
      </c>
      <c r="S17" s="121"/>
      <c r="T17" s="121"/>
    </row>
    <row r="18" spans="9:20" ht="15.75">
      <c r="I18" s="341"/>
      <c r="J18" s="341"/>
      <c r="K18" s="341"/>
      <c r="R18" s="122" t="s">
        <v>119</v>
      </c>
      <c r="S18" s="123"/>
      <c r="T18" s="123"/>
    </row>
    <row r="19" spans="18:20" ht="15.75">
      <c r="R19" s="122" t="s">
        <v>120</v>
      </c>
      <c r="S19" s="123"/>
      <c r="T19" s="123"/>
    </row>
    <row r="20" spans="18:20" ht="15.75">
      <c r="R20" s="124" t="s">
        <v>121</v>
      </c>
      <c r="S20" s="125"/>
      <c r="T20" s="125"/>
    </row>
    <row r="21" spans="18:20" ht="15.75">
      <c r="R21" s="122" t="s">
        <v>122</v>
      </c>
      <c r="S21" s="123"/>
      <c r="T21" s="123"/>
    </row>
    <row r="22" ht="12.75">
      <c r="R22" s="126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85" zoomScaleNormal="70" zoomScaleSheetLayoutView="85" workbookViewId="0" topLeftCell="A1">
      <selection activeCell="F33" sqref="F33"/>
    </sheetView>
  </sheetViews>
  <sheetFormatPr defaultColWidth="9.140625" defaultRowHeight="15"/>
  <cols>
    <col min="1" max="1" width="6.7109375" style="127" customWidth="1"/>
    <col min="2" max="2" width="19.00390625" style="127" customWidth="1"/>
    <col min="3" max="4" width="7.421875" style="128" customWidth="1"/>
    <col min="5" max="26" width="6.7109375" style="128" customWidth="1"/>
    <col min="27" max="16384" width="9.140625" style="127" customWidth="1"/>
  </cols>
  <sheetData>
    <row r="1" spans="11:26" ht="12" customHeight="1">
      <c r="K1" s="351"/>
      <c r="L1" s="351"/>
      <c r="M1" s="129"/>
      <c r="N1" s="129"/>
      <c r="O1" s="129"/>
      <c r="P1" s="129"/>
      <c r="Q1" s="129"/>
      <c r="R1" s="129"/>
      <c r="S1" s="129"/>
      <c r="T1" s="129"/>
      <c r="U1" s="129"/>
      <c r="V1" s="129"/>
      <c r="X1" s="130"/>
      <c r="Y1" s="127"/>
      <c r="Z1" s="131" t="s">
        <v>100</v>
      </c>
    </row>
    <row r="2" spans="1:26" s="93" customFormat="1" ht="18.75" customHeight="1">
      <c r="A2" s="342" t="s">
        <v>84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</row>
    <row r="3" spans="1:26" s="93" customFormat="1" ht="6.75" customHeight="1">
      <c r="A3" s="95"/>
      <c r="B3" s="95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133"/>
      <c r="Y3" s="133"/>
      <c r="Z3" s="133"/>
    </row>
    <row r="4" spans="1:26" s="93" customFormat="1" ht="21" customHeight="1">
      <c r="A4" s="343" t="s">
        <v>131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ht="18" customHeight="1">
      <c r="A5" s="96" t="s">
        <v>39</v>
      </c>
      <c r="B5" s="134"/>
      <c r="C5" s="135"/>
      <c r="D5" s="135"/>
      <c r="E5" s="135"/>
      <c r="F5" s="135"/>
      <c r="G5" s="135"/>
      <c r="H5" s="135"/>
      <c r="I5" s="135"/>
      <c r="X5" s="349"/>
      <c r="Y5" s="349"/>
      <c r="Z5" s="349"/>
    </row>
    <row r="6" spans="1:26" ht="18" customHeight="1">
      <c r="A6" s="137"/>
      <c r="B6" s="137"/>
      <c r="C6" s="135"/>
      <c r="D6" s="135"/>
      <c r="E6" s="135"/>
      <c r="F6" s="135"/>
      <c r="G6" s="135"/>
      <c r="H6" s="135"/>
      <c r="I6" s="135"/>
      <c r="X6" s="136"/>
      <c r="Y6" s="136"/>
      <c r="Z6" s="136"/>
    </row>
    <row r="7" spans="1:26" s="105" customFormat="1" ht="30.75" customHeight="1">
      <c r="A7" s="360" t="s">
        <v>85</v>
      </c>
      <c r="B7" s="357" t="s">
        <v>114</v>
      </c>
      <c r="C7" s="366" t="s">
        <v>86</v>
      </c>
      <c r="D7" s="367"/>
      <c r="E7" s="365" t="s">
        <v>87</v>
      </c>
      <c r="F7" s="365"/>
      <c r="G7" s="365"/>
      <c r="H7" s="365"/>
      <c r="I7" s="365"/>
      <c r="J7" s="365"/>
      <c r="K7" s="365"/>
      <c r="L7" s="365"/>
      <c r="M7" s="352" t="s">
        <v>101</v>
      </c>
      <c r="N7" s="353"/>
      <c r="O7" s="353"/>
      <c r="P7" s="353"/>
      <c r="Q7" s="353"/>
      <c r="R7" s="353"/>
      <c r="S7" s="353"/>
      <c r="T7" s="353"/>
      <c r="U7" s="353"/>
      <c r="V7" s="353"/>
      <c r="W7" s="354" t="s">
        <v>88</v>
      </c>
      <c r="X7" s="354"/>
      <c r="Y7" s="354" t="s">
        <v>89</v>
      </c>
      <c r="Z7" s="354"/>
    </row>
    <row r="8" spans="1:26" s="105" customFormat="1" ht="39.75" customHeight="1">
      <c r="A8" s="361"/>
      <c r="B8" s="358"/>
      <c r="C8" s="363" t="s">
        <v>90</v>
      </c>
      <c r="D8" s="364"/>
      <c r="E8" s="350" t="s">
        <v>91</v>
      </c>
      <c r="F8" s="350"/>
      <c r="G8" s="350" t="s">
        <v>92</v>
      </c>
      <c r="H8" s="350"/>
      <c r="I8" s="350" t="s">
        <v>93</v>
      </c>
      <c r="J8" s="350"/>
      <c r="K8" s="350" t="s">
        <v>94</v>
      </c>
      <c r="L8" s="350"/>
      <c r="M8" s="355" t="s">
        <v>102</v>
      </c>
      <c r="N8" s="355"/>
      <c r="O8" s="355" t="s">
        <v>103</v>
      </c>
      <c r="P8" s="355"/>
      <c r="Q8" s="355" t="s">
        <v>104</v>
      </c>
      <c r="R8" s="355"/>
      <c r="S8" s="355" t="s">
        <v>105</v>
      </c>
      <c r="T8" s="355"/>
      <c r="U8" s="355" t="s">
        <v>106</v>
      </c>
      <c r="V8" s="356"/>
      <c r="W8" s="354"/>
      <c r="X8" s="354"/>
      <c r="Y8" s="354"/>
      <c r="Z8" s="354"/>
    </row>
    <row r="9" spans="1:26" s="105" customFormat="1" ht="25.5" customHeight="1">
      <c r="A9" s="362"/>
      <c r="B9" s="359"/>
      <c r="C9" s="138" t="s">
        <v>97</v>
      </c>
      <c r="D9" s="138" t="s">
        <v>98</v>
      </c>
      <c r="E9" s="139" t="s">
        <v>97</v>
      </c>
      <c r="F9" s="139" t="s">
        <v>98</v>
      </c>
      <c r="G9" s="139" t="s">
        <v>97</v>
      </c>
      <c r="H9" s="139" t="s">
        <v>98</v>
      </c>
      <c r="I9" s="139" t="s">
        <v>97</v>
      </c>
      <c r="J9" s="139" t="s">
        <v>98</v>
      </c>
      <c r="K9" s="139" t="s">
        <v>97</v>
      </c>
      <c r="L9" s="139" t="s">
        <v>98</v>
      </c>
      <c r="M9" s="104" t="s">
        <v>97</v>
      </c>
      <c r="N9" s="104" t="s">
        <v>98</v>
      </c>
      <c r="O9" s="104" t="s">
        <v>97</v>
      </c>
      <c r="P9" s="104" t="s">
        <v>98</v>
      </c>
      <c r="Q9" s="104" t="s">
        <v>97</v>
      </c>
      <c r="R9" s="104" t="s">
        <v>98</v>
      </c>
      <c r="S9" s="104" t="s">
        <v>97</v>
      </c>
      <c r="T9" s="104" t="s">
        <v>98</v>
      </c>
      <c r="U9" s="104" t="s">
        <v>97</v>
      </c>
      <c r="V9" s="104" t="s">
        <v>98</v>
      </c>
      <c r="W9" s="103" t="s">
        <v>97</v>
      </c>
      <c r="X9" s="103" t="s">
        <v>98</v>
      </c>
      <c r="Y9" s="103" t="s">
        <v>97</v>
      </c>
      <c r="Z9" s="103" t="s">
        <v>98</v>
      </c>
    </row>
    <row r="10" spans="1:26" s="141" customFormat="1" ht="19.5" customHeight="1">
      <c r="A10" s="106">
        <v>1</v>
      </c>
      <c r="B10" s="106">
        <v>2</v>
      </c>
      <c r="C10" s="106">
        <v>3</v>
      </c>
      <c r="D10" s="106">
        <v>4</v>
      </c>
      <c r="E10" s="140">
        <v>5</v>
      </c>
      <c r="F10" s="140">
        <v>6</v>
      </c>
      <c r="G10" s="140">
        <v>7</v>
      </c>
      <c r="H10" s="140">
        <v>8</v>
      </c>
      <c r="I10" s="140">
        <v>9</v>
      </c>
      <c r="J10" s="140">
        <v>10</v>
      </c>
      <c r="K10" s="140">
        <v>11</v>
      </c>
      <c r="L10" s="140">
        <v>12</v>
      </c>
      <c r="M10" s="140">
        <v>13</v>
      </c>
      <c r="N10" s="140">
        <v>14</v>
      </c>
      <c r="O10" s="140">
        <v>15</v>
      </c>
      <c r="P10" s="140">
        <v>16</v>
      </c>
      <c r="Q10" s="140">
        <v>17</v>
      </c>
      <c r="R10" s="140">
        <v>18</v>
      </c>
      <c r="S10" s="140">
        <v>19</v>
      </c>
      <c r="T10" s="140">
        <v>20</v>
      </c>
      <c r="U10" s="140">
        <v>21</v>
      </c>
      <c r="V10" s="140">
        <v>22</v>
      </c>
      <c r="W10" s="140">
        <v>23</v>
      </c>
      <c r="X10" s="140">
        <v>24</v>
      </c>
      <c r="Y10" s="140">
        <v>25</v>
      </c>
      <c r="Z10" s="140">
        <v>26</v>
      </c>
    </row>
    <row r="11" spans="1:26" s="146" customFormat="1" ht="82.5" customHeight="1">
      <c r="A11" s="142"/>
      <c r="B11" s="142" t="s">
        <v>124</v>
      </c>
      <c r="C11" s="143">
        <v>139</v>
      </c>
      <c r="D11" s="143">
        <v>139</v>
      </c>
      <c r="E11" s="144">
        <v>13</v>
      </c>
      <c r="F11" s="144">
        <v>13</v>
      </c>
      <c r="G11" s="144">
        <v>59</v>
      </c>
      <c r="H11" s="144">
        <v>59</v>
      </c>
      <c r="I11" s="144">
        <v>13</v>
      </c>
      <c r="J11" s="144">
        <v>13</v>
      </c>
      <c r="K11" s="144">
        <v>13</v>
      </c>
      <c r="L11" s="144">
        <v>13</v>
      </c>
      <c r="M11" s="145">
        <v>5</v>
      </c>
      <c r="N11" s="145">
        <v>5</v>
      </c>
      <c r="O11" s="145">
        <v>2</v>
      </c>
      <c r="P11" s="145">
        <v>2</v>
      </c>
      <c r="Q11" s="145">
        <v>1</v>
      </c>
      <c r="R11" s="145">
        <v>1</v>
      </c>
      <c r="S11" s="145" t="s">
        <v>125</v>
      </c>
      <c r="T11" s="145" t="s">
        <v>125</v>
      </c>
      <c r="U11" s="145">
        <v>1</v>
      </c>
      <c r="V11" s="145">
        <v>1</v>
      </c>
      <c r="W11" s="145">
        <v>2406</v>
      </c>
      <c r="X11" s="145">
        <v>2406</v>
      </c>
      <c r="Y11" s="145">
        <v>3085</v>
      </c>
      <c r="Z11" s="145">
        <v>3085</v>
      </c>
    </row>
    <row r="12" spans="12:24" ht="15"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</row>
    <row r="13" spans="12:24" ht="15"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4" spans="12:24" ht="15"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2:24" ht="15"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</row>
    <row r="16" ht="15">
      <c r="X16" s="149"/>
    </row>
    <row r="17" spans="13:22" ht="16.5">
      <c r="M17" s="150"/>
      <c r="N17" s="150"/>
      <c r="O17" s="150"/>
      <c r="P17" s="150"/>
      <c r="Q17" s="150"/>
      <c r="R17" s="150"/>
      <c r="S17" s="150"/>
      <c r="T17" s="150"/>
      <c r="V17" s="120" t="s">
        <v>118</v>
      </c>
    </row>
    <row r="18" ht="16.5">
      <c r="V18" s="122" t="s">
        <v>119</v>
      </c>
    </row>
    <row r="19" ht="16.5">
      <c r="V19" s="122" t="s">
        <v>120</v>
      </c>
    </row>
    <row r="20" ht="16.5">
      <c r="V20" s="124" t="s">
        <v>121</v>
      </c>
    </row>
    <row r="21" ht="16.5">
      <c r="V21" s="122" t="s">
        <v>122</v>
      </c>
    </row>
  </sheetData>
  <sheetProtection/>
  <mergeCells count="21"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NREGS-4</cp:lastModifiedBy>
  <cp:lastPrinted>2009-11-18T09:35:10Z</cp:lastPrinted>
  <dcterms:created xsi:type="dcterms:W3CDTF">2008-06-03T10:00:46Z</dcterms:created>
  <dcterms:modified xsi:type="dcterms:W3CDTF">2010-03-04T07:27:45Z</dcterms:modified>
  <cp:category/>
  <cp:version/>
  <cp:contentType/>
  <cp:contentStatus/>
</cp:coreProperties>
</file>