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definedNames>
    <definedName name="_xlnm.Print_Area" localSheetId="0">'Part-I'!$A$1:$U$33</definedName>
    <definedName name="_xlnm.Print_Area" localSheetId="1">'Part-II'!$A$1:$P$33</definedName>
    <definedName name="_xlnm.Print_Area" localSheetId="3">'Part-IV'!$A$1:$L$31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4" authorId="0">
      <text>
        <r>
          <rPr>
            <b/>
            <sz val="12"/>
            <rFont val="Tahoma"/>
            <family val="2"/>
          </rPr>
          <t xml:space="preserve">June 2012
</t>
        </r>
      </text>
    </comment>
    <comment ref="N25" authorId="0">
      <text>
        <r>
          <rPr>
            <b/>
            <sz val="12"/>
            <rFont val="Tahoma"/>
            <family val="2"/>
          </rPr>
          <t>june' 12</t>
        </r>
      </text>
    </comment>
    <comment ref="O25" authorId="0">
      <text>
        <r>
          <rPr>
            <b/>
            <sz val="12"/>
            <rFont val="Tahoma"/>
            <family val="2"/>
          </rPr>
          <t>June' 12</t>
        </r>
      </text>
    </comment>
  </commentList>
</comments>
</file>

<file path=xl/sharedStrings.xml><?xml version="1.0" encoding="utf-8"?>
<sst xmlns="http://schemas.openxmlformats.org/spreadsheetml/2006/main" count="420" uniqueCount="157">
  <si>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</si>
  <si>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</si>
  <si>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</si>
  <si>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</si>
  <si>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</si>
  <si>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</si>
  <si>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</si>
  <si>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</si>
  <si>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</si>
  <si>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</si>
  <si>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</si>
  <si>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</si>
  <si>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</si>
  <si>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</si>
  <si>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</si>
  <si>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</si>
  <si>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</si>
  <si>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</si>
  <si>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</si>
  <si>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</si>
  <si>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</si>
  <si>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</si>
  <si>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</si>
  <si>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</si>
  <si>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</si>
  <si>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</si>
  <si>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</si>
  <si>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</si>
  <si>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</si>
  <si>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</si>
  <si>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</si>
  <si>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</si>
  <si>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</si>
  <si>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</si>
  <si>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</si>
  <si>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</si>
  <si>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</si>
  <si>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</si>
  <si>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</si>
  <si>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</si>
  <si>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</si>
  <si>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</si>
  <si>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</si>
  <si>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</si>
  <si>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</si>
  <si>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</si>
  <si>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</si>
  <si>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</si>
  <si>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</si>
  <si>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</si>
  <si>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</si>
  <si>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</si>
  <si>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</si>
  <si>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</si>
  <si>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</si>
  <si>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</si>
  <si>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</si>
  <si>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</si>
  <si>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</si>
  <si>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</si>
  <si>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</si>
  <si>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</si>
  <si>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</si>
  <si>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</si>
  <si>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</si>
  <si>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</si>
  <si>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</si>
  <si>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</si>
  <si>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</si>
  <si>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</si>
  <si>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</si>
  <si>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</si>
  <si>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</si>
  <si>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</si>
  <si>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</si>
  <si>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</si>
  <si>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</si>
  <si>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</si>
  <si>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</si>
  <si>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</si>
  <si>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</si>
  <si>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</si>
  <si>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</si>
  <si>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</si>
  <si>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</si>
  <si>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</si>
  <si>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</si>
  <si>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</si>
  <si>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</si>
  <si>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</si>
  <si>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</si>
  <si>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</si>
  <si>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</si>
  <si>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</si>
  <si>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</si>
  <si>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</si>
  <si>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</si>
  <si>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</si>
  <si>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</si>
  <si>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</si>
  <si>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</si>
  <si>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</si>
  <si>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</si>
  <si>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</si>
  <si>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</si>
  <si>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</si>
  <si>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</si>
  <si>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</si>
  <si>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</si>
  <si>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</si>
  <si>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</si>
  <si>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</si>
  <si>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</si>
  <si>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</si>
  <si>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</si>
  <si>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</si>
  <si>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</si>
  <si>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</si>
  <si>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</si>
  <si>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</si>
  <si>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</si>
  <si>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</si>
  <si>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</si>
  <si>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</si>
  <si>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Total               (9+10+11+12)</t>
  </si>
  <si>
    <t>Madarihat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</si>
  <si>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</si>
  <si>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</si>
  <si>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</si>
  <si>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</si>
  <si>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</si>
  <si>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</si>
  <si>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</si>
  <si>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</si>
  <si>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</si>
  <si>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</si>
  <si>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 xml:space="preserve"> </t>
  </si>
  <si>
    <t>PARI-II</t>
  </si>
  <si>
    <t xml:space="preserve"> Mahatma Gandhi National Rural Employment Gurantee Act (M.G.N.R.E.G.A.)</t>
  </si>
  <si>
    <t>Actual O.B. as on 01.04.12</t>
  </si>
  <si>
    <t>report collected from sudip da muster roll verification and inspection</t>
  </si>
  <si>
    <t>Line dep.</t>
  </si>
  <si>
    <t>Financial Performance Under NREGA During the year 2012-13 Up to the Month of JUNE ' 2012</t>
  </si>
  <si>
    <t>Physical Performance Under NREGA During the year 2012-13 Up to the Month of JUNE  2012</t>
  </si>
  <si>
    <t>Transparency Report Under NREGA During the year 2012-13 Up to the Month of JUNE  2012</t>
  </si>
  <si>
    <t>FORMAT FOR MONTHLY PROGRESS REPORT - V-A (Capacity Building - Personnel Report for the Month of JUNE  2012)</t>
  </si>
  <si>
    <t>FORMAT FOR MONTHLY PROGRESS REPORT - V-B (Capacity Building - Training Report for the Month of JUNE 2012)</t>
  </si>
  <si>
    <t xml:space="preserve"> JUNE 2012</t>
  </si>
  <si>
    <r>
      <t xml:space="preserve">Employment Generation Report for the month of  </t>
    </r>
    <r>
      <rPr>
        <b/>
        <u val="single"/>
        <sz val="20"/>
        <rFont val="Bookman Old Style"/>
        <family val="1"/>
      </rPr>
      <t>JUNE</t>
    </r>
    <r>
      <rPr>
        <u val="single"/>
        <sz val="20"/>
        <rFont val="Bookman Old Style"/>
        <family val="1"/>
      </rPr>
      <t xml:space="preserve"> 2012 (for the financial year 2012-13)</t>
    </r>
  </si>
  <si>
    <t>part    I</t>
  </si>
  <si>
    <t xml:space="preserve">Total Availability                 </t>
  </si>
  <si>
    <t>MAYNAGURI BLOCK RECTIFIED THEIR APPLICACATION REGISTERed AND JOB CARD ISSUED.</t>
  </si>
  <si>
    <t>AS ON 30/06/2012</t>
  </si>
  <si>
    <t>Employment proved to HHS: 91656 nos.</t>
  </si>
  <si>
    <t xml:space="preserve">works taken up:  6348 works completed : 3107  Works in progress: 3241  </t>
  </si>
  <si>
    <t xml:space="preserve">Total exp:  5697.45    GP wise exp:38.52      </t>
  </si>
  <si>
    <t>Persondays [in lac]: Total 18.55  SCs : 7.82 [42.14%] STs 4.83 [26.04%] Women  8.20 [44.20%]    Others 5.90 [31.82%]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</si>
</sst>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%"/>
    <numFmt numFmtId="186" formatCode="0.0000000000000"/>
    <numFmt numFmtId="187" formatCode="0.0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#,##0.00000;[Red]#,##0.00000"/>
    <numFmt numFmtId="206" formatCode="0.00000;[Red]0.00000"/>
    <numFmt numFmtId="207" formatCode="dd/mm/yyyy;@"/>
    <numFmt numFmtId="208" formatCode="0.00;[Red]0.00"/>
    <numFmt numFmtId="209" formatCode="0.000000000;[Red]0.000000000"/>
    <numFmt numFmtId="210" formatCode="0.0000;[Red]0.0000"/>
    <numFmt numFmtId="211" formatCode="0.000;[Red]0.000"/>
    <numFmt numFmtId="212" formatCode="0.00000_);\(0.00000\)"/>
    <numFmt numFmtId="213" formatCode="0.000000;[Red]0.000000"/>
    <numFmt numFmtId="214" formatCode="[$-409]h:mm:ss\ AM/PM"/>
    <numFmt numFmtId="215" formatCode="[$-409]dddd\,\ mmmm\ dd\,\ yyyy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b/>
      <sz val="12"/>
      <name val="Tahoma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b/>
      <sz val="10"/>
      <name val="Arial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b/>
      <u val="single"/>
      <sz val="20"/>
      <name val="Bookman Old Style"/>
      <family val="1"/>
    </font>
    <font>
      <sz val="26"/>
      <name val="Calibri"/>
      <family val="2"/>
    </font>
    <font>
      <b/>
      <sz val="10"/>
      <name val="CG Omega"/>
      <family val="2"/>
    </font>
    <font>
      <sz val="14"/>
      <name val="Trebuchet MS"/>
      <family val="2"/>
    </font>
    <font>
      <sz val="14"/>
      <name val="Calibri"/>
      <family val="2"/>
    </font>
    <font>
      <sz val="10"/>
      <name val="Bodoni Bd BT"/>
      <family val="1"/>
    </font>
    <font>
      <b/>
      <sz val="12"/>
      <name val="Lucida Bright"/>
      <family val="1"/>
    </font>
    <font>
      <b/>
      <sz val="14"/>
      <name val="Calibri"/>
      <family val="2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20"/>
      <name val="Americana XBd B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7" fillId="14" borderId="0" applyNumberFormat="0" applyBorder="0" applyAlignment="0" applyProtection="0"/>
    <xf numFmtId="0" fontId="127" fillId="15" borderId="0" applyNumberFormat="0" applyBorder="0" applyAlignment="0" applyProtection="0"/>
    <xf numFmtId="0" fontId="127" fillId="16" borderId="0" applyNumberFormat="0" applyBorder="0" applyAlignment="0" applyProtection="0"/>
    <xf numFmtId="0" fontId="127" fillId="17" borderId="0" applyNumberFormat="0" applyBorder="0" applyAlignment="0" applyProtection="0"/>
    <xf numFmtId="0" fontId="127" fillId="18" borderId="0" applyNumberFormat="0" applyBorder="0" applyAlignment="0" applyProtection="0"/>
    <xf numFmtId="0" fontId="127" fillId="19" borderId="0" applyNumberFormat="0" applyBorder="0" applyAlignment="0" applyProtection="0"/>
    <xf numFmtId="0" fontId="127" fillId="20" borderId="0" applyNumberFormat="0" applyBorder="0" applyAlignment="0" applyProtection="0"/>
    <xf numFmtId="0" fontId="127" fillId="21" borderId="0" applyNumberFormat="0" applyBorder="0" applyAlignment="0" applyProtection="0"/>
    <xf numFmtId="0" fontId="127" fillId="22" borderId="0" applyNumberFormat="0" applyBorder="0" applyAlignment="0" applyProtection="0"/>
    <xf numFmtId="0" fontId="127" fillId="23" borderId="0" applyNumberFormat="0" applyBorder="0" applyAlignment="0" applyProtection="0"/>
    <xf numFmtId="0" fontId="127" fillId="24" borderId="0" applyNumberFormat="0" applyBorder="0" applyAlignment="0" applyProtection="0"/>
    <xf numFmtId="0" fontId="127" fillId="25" borderId="0" applyNumberFormat="0" applyBorder="0" applyAlignment="0" applyProtection="0"/>
    <xf numFmtId="0" fontId="128" fillId="26" borderId="0" applyNumberFormat="0" applyBorder="0" applyAlignment="0" applyProtection="0"/>
    <xf numFmtId="0" fontId="129" fillId="27" borderId="1" applyNumberFormat="0" applyAlignment="0" applyProtection="0"/>
    <xf numFmtId="0" fontId="1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2" fillId="29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6" fillId="30" borderId="1" applyNumberFormat="0" applyAlignment="0" applyProtection="0"/>
    <xf numFmtId="0" fontId="137" fillId="0" borderId="6" applyNumberFormat="0" applyFill="0" applyAlignment="0" applyProtection="0"/>
    <xf numFmtId="0" fontId="1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39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361">
    <xf numFmtId="0" fontId="0" fillId="0" borderId="0" xfId="0" applyFont="1" applyAlignment="1">
      <alignment/>
    </xf>
    <xf numFmtId="0" fontId="3" fillId="0" borderId="0" xfId="63" applyFont="1" applyAlignment="1">
      <alignment/>
      <protection/>
    </xf>
    <xf numFmtId="0" fontId="9" fillId="0" borderId="0" xfId="63" applyFont="1">
      <alignment/>
      <protection/>
    </xf>
    <xf numFmtId="0" fontId="44" fillId="0" borderId="0" xfId="63" applyFont="1">
      <alignment/>
      <protection/>
    </xf>
    <xf numFmtId="0" fontId="9" fillId="0" borderId="0" xfId="63" applyFont="1" applyAlignment="1">
      <alignment/>
      <protection/>
    </xf>
    <xf numFmtId="0" fontId="45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6" fillId="0" borderId="0" xfId="63" applyFont="1">
      <alignment/>
      <protection/>
    </xf>
    <xf numFmtId="0" fontId="9" fillId="0" borderId="0" xfId="63" applyFont="1" applyAlignment="1">
      <alignment horizontal="center"/>
      <protection/>
    </xf>
    <xf numFmtId="0" fontId="47" fillId="0" borderId="0" xfId="63" applyFont="1">
      <alignment/>
      <protection/>
    </xf>
    <xf numFmtId="0" fontId="48" fillId="0" borderId="0" xfId="63" applyFont="1">
      <alignment/>
      <protection/>
    </xf>
    <xf numFmtId="0" fontId="17" fillId="0" borderId="0" xfId="63" applyFont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 textRotation="90"/>
      <protection/>
    </xf>
    <xf numFmtId="2" fontId="9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0" fontId="6" fillId="0" borderId="0" xfId="66" applyNumberFormat="1" applyFont="1" applyAlignment="1">
      <alignment/>
    </xf>
    <xf numFmtId="2" fontId="9" fillId="0" borderId="0" xfId="63" applyNumberFormat="1" applyFont="1" applyAlignment="1">
      <alignment horizontal="center" vertical="center" textRotation="90"/>
      <protection/>
    </xf>
    <xf numFmtId="180" fontId="9" fillId="0" borderId="0" xfId="63" applyNumberFormat="1" applyFont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 wrapText="1"/>
      <protection/>
    </xf>
    <xf numFmtId="204" fontId="4" fillId="0" borderId="0" xfId="63" applyNumberFormat="1" applyFont="1" applyBorder="1" applyAlignment="1">
      <alignment vertical="center" textRotation="90"/>
      <protection/>
    </xf>
    <xf numFmtId="1" fontId="9" fillId="0" borderId="0" xfId="63" applyNumberFormat="1" applyFont="1" applyBorder="1" applyAlignment="1">
      <alignment horizontal="center" vertical="center" textRotation="90"/>
      <protection/>
    </xf>
    <xf numFmtId="204" fontId="4" fillId="0" borderId="0" xfId="63" applyNumberFormat="1" applyFont="1" applyBorder="1" applyAlignment="1">
      <alignment/>
      <protection/>
    </xf>
    <xf numFmtId="208" fontId="4" fillId="33" borderId="0" xfId="63" applyNumberFormat="1" applyFont="1" applyFill="1" applyBorder="1" applyAlignment="1">
      <alignment vertical="center" textRotation="90"/>
      <protection/>
    </xf>
    <xf numFmtId="0" fontId="43" fillId="33" borderId="0" xfId="0" applyFont="1" applyFill="1" applyAlignment="1">
      <alignment wrapText="1"/>
    </xf>
    <xf numFmtId="0" fontId="72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62" fillId="33" borderId="0" xfId="0" applyFont="1" applyFill="1" applyAlignment="1">
      <alignment horizontal="center" wrapText="1"/>
    </xf>
    <xf numFmtId="0" fontId="72" fillId="33" borderId="0" xfId="0" applyFont="1" applyFill="1" applyAlignment="1">
      <alignment wrapText="1"/>
    </xf>
    <xf numFmtId="208" fontId="72" fillId="33" borderId="0" xfId="0" applyNumberFormat="1" applyFont="1" applyFill="1" applyAlignment="1">
      <alignment wrapText="1"/>
    </xf>
    <xf numFmtId="204" fontId="4" fillId="0" borderId="0" xfId="63" applyNumberFormat="1" applyFont="1" applyBorder="1" applyAlignment="1">
      <alignment vertical="center"/>
      <protection/>
    </xf>
    <xf numFmtId="0" fontId="42" fillId="34" borderId="0" xfId="0" applyFont="1" applyFill="1" applyAlignment="1">
      <alignment/>
    </xf>
    <xf numFmtId="0" fontId="89" fillId="34" borderId="0" xfId="57" applyFont="1" applyFill="1" applyAlignment="1">
      <alignment horizontal="center"/>
      <protection/>
    </xf>
    <xf numFmtId="0" fontId="90" fillId="34" borderId="10" xfId="57" applyFont="1" applyFill="1" applyBorder="1" applyAlignment="1">
      <alignment horizontal="center" vertical="center" wrapText="1"/>
      <protection/>
    </xf>
    <xf numFmtId="0" fontId="20" fillId="34" borderId="10" xfId="57" applyFont="1" applyFill="1" applyBorder="1" applyAlignment="1">
      <alignment horizontal="center" vertical="center" wrapText="1"/>
      <protection/>
    </xf>
    <xf numFmtId="0" fontId="75" fillId="34" borderId="0" xfId="0" applyFont="1" applyFill="1" applyBorder="1" applyAlignment="1">
      <alignment horizontal="center" vertical="center" wrapText="1"/>
    </xf>
    <xf numFmtId="0" fontId="65" fillId="34" borderId="0" xfId="57" applyFont="1" applyFill="1" applyAlignment="1">
      <alignment/>
      <protection/>
    </xf>
    <xf numFmtId="0" fontId="66" fillId="34" borderId="0" xfId="57" applyFont="1" applyFill="1" applyAlignment="1">
      <alignment horizontal="center"/>
      <protection/>
    </xf>
    <xf numFmtId="0" fontId="44" fillId="34" borderId="0" xfId="57" applyFont="1" applyFill="1" applyAlignment="1">
      <alignment horizontal="center"/>
      <protection/>
    </xf>
    <xf numFmtId="0" fontId="80" fillId="34" borderId="0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center" wrapText="1"/>
    </xf>
    <xf numFmtId="0" fontId="43" fillId="34" borderId="0" xfId="0" applyFont="1" applyFill="1" applyAlignment="1">
      <alignment wrapText="1"/>
    </xf>
    <xf numFmtId="0" fontId="6" fillId="34" borderId="0" xfId="57" applyFont="1" applyFill="1">
      <alignment/>
      <protection/>
    </xf>
    <xf numFmtId="0" fontId="6" fillId="34" borderId="0" xfId="57" applyFont="1" applyFill="1" applyBorder="1">
      <alignment/>
      <protection/>
    </xf>
    <xf numFmtId="0" fontId="68" fillId="34" borderId="0" xfId="57" applyFont="1" applyFill="1" applyAlignment="1">
      <alignment horizontal="center"/>
      <protection/>
    </xf>
    <xf numFmtId="0" fontId="70" fillId="34" borderId="0" xfId="57" applyFont="1" applyFill="1" applyAlignment="1">
      <alignment horizontal="center"/>
      <protection/>
    </xf>
    <xf numFmtId="0" fontId="11" fillId="34" borderId="0" xfId="57" applyFont="1" applyFill="1">
      <alignment/>
      <protection/>
    </xf>
    <xf numFmtId="0" fontId="64" fillId="34" borderId="0" xfId="57" applyFont="1" applyFill="1" applyAlignment="1">
      <alignment horizontal="center"/>
      <protection/>
    </xf>
    <xf numFmtId="208" fontId="48" fillId="34" borderId="0" xfId="57" applyNumberFormat="1" applyFont="1" applyFill="1" applyAlignment="1">
      <alignment horizontal="center"/>
      <protection/>
    </xf>
    <xf numFmtId="0" fontId="11" fillId="34" borderId="0" xfId="57" applyFont="1" applyFill="1" applyBorder="1">
      <alignment/>
      <protection/>
    </xf>
    <xf numFmtId="206" fontId="64" fillId="34" borderId="0" xfId="57" applyNumberFormat="1" applyFont="1" applyFill="1" applyAlignment="1">
      <alignment horizontal="center"/>
      <protection/>
    </xf>
    <xf numFmtId="180" fontId="64" fillId="34" borderId="0" xfId="57" applyNumberFormat="1" applyFont="1" applyFill="1" applyAlignment="1">
      <alignment horizontal="center"/>
      <protection/>
    </xf>
    <xf numFmtId="0" fontId="13" fillId="34" borderId="0" xfId="57" applyFont="1" applyFill="1" applyAlignment="1">
      <alignment horizontal="center" wrapText="1"/>
      <protection/>
    </xf>
    <xf numFmtId="0" fontId="64" fillId="34" borderId="0" xfId="0" applyFont="1" applyFill="1" applyAlignment="1">
      <alignment horizontal="center"/>
    </xf>
    <xf numFmtId="0" fontId="73" fillId="34" borderId="0" xfId="0" applyFont="1" applyFill="1" applyBorder="1" applyAlignment="1">
      <alignment horizontal="center" vertical="center" wrapText="1"/>
    </xf>
    <xf numFmtId="182" fontId="13" fillId="34" borderId="0" xfId="57" applyNumberFormat="1" applyFont="1" applyFill="1" applyAlignment="1">
      <alignment horizontal="center"/>
      <protection/>
    </xf>
    <xf numFmtId="0" fontId="13" fillId="34" borderId="0" xfId="0" applyFont="1" applyFill="1" applyAlignment="1">
      <alignment horizontal="center"/>
    </xf>
    <xf numFmtId="0" fontId="13" fillId="34" borderId="0" xfId="57" applyFont="1" applyFill="1" applyAlignment="1">
      <alignment horizontal="center"/>
      <protection/>
    </xf>
    <xf numFmtId="2" fontId="64" fillId="34" borderId="0" xfId="57" applyNumberFormat="1" applyFont="1" applyFill="1" applyBorder="1" applyAlignment="1">
      <alignment horizontal="center" wrapText="1"/>
      <protection/>
    </xf>
    <xf numFmtId="0" fontId="70" fillId="34" borderId="0" xfId="57" applyFont="1" applyFill="1" applyBorder="1" applyAlignment="1">
      <alignment horizontal="center"/>
      <protection/>
    </xf>
    <xf numFmtId="206" fontId="71" fillId="34" borderId="0" xfId="57" applyNumberFormat="1" applyFont="1" applyFill="1" applyAlignment="1">
      <alignment horizontal="center"/>
      <protection/>
    </xf>
    <xf numFmtId="0" fontId="71" fillId="34" borderId="0" xfId="57" applyFont="1" applyFill="1" applyAlignment="1">
      <alignment horizontal="center"/>
      <protection/>
    </xf>
    <xf numFmtId="0" fontId="11" fillId="34" borderId="0" xfId="57" applyFont="1" applyFill="1" applyAlignment="1">
      <alignment horizontal="center"/>
      <protection/>
    </xf>
    <xf numFmtId="180" fontId="15" fillId="34" borderId="0" xfId="57" applyNumberFormat="1" applyFont="1" applyFill="1" applyAlignment="1">
      <alignment horizontal="center"/>
      <protection/>
    </xf>
    <xf numFmtId="0" fontId="9" fillId="0" borderId="10" xfId="63" applyFont="1" applyFill="1" applyBorder="1" applyAlignment="1">
      <alignment horizontal="center" vertical="center" textRotation="90"/>
      <protection/>
    </xf>
    <xf numFmtId="0" fontId="9" fillId="33" borderId="10" xfId="63" applyFont="1" applyFill="1" applyBorder="1" applyAlignment="1">
      <alignment horizontal="center" vertical="center" textRotation="90" wrapText="1"/>
      <protection/>
    </xf>
    <xf numFmtId="208" fontId="9" fillId="0" borderId="0" xfId="63" applyNumberFormat="1" applyFont="1" applyAlignment="1">
      <alignment horizontal="center" vertical="center" textRotation="90"/>
      <protection/>
    </xf>
    <xf numFmtId="1" fontId="42" fillId="34" borderId="0" xfId="0" applyNumberFormat="1" applyFont="1" applyFill="1" applyAlignment="1">
      <alignment/>
    </xf>
    <xf numFmtId="0" fontId="42" fillId="34" borderId="0" xfId="0" applyFont="1" applyFill="1" applyAlignment="1">
      <alignment/>
    </xf>
    <xf numFmtId="0" fontId="63" fillId="34" borderId="0" xfId="0" applyFont="1" applyFill="1" applyBorder="1" applyAlignment="1">
      <alignment horizontal="center" vertical="center"/>
    </xf>
    <xf numFmtId="1" fontId="42" fillId="34" borderId="0" xfId="0" applyNumberFormat="1" applyFont="1" applyFill="1" applyBorder="1" applyAlignment="1">
      <alignment/>
    </xf>
    <xf numFmtId="0" fontId="42" fillId="34" borderId="0" xfId="0" applyFont="1" applyFill="1" applyBorder="1" applyAlignment="1">
      <alignment/>
    </xf>
    <xf numFmtId="1" fontId="42" fillId="34" borderId="0" xfId="0" applyNumberFormat="1" applyFont="1" applyFill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4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67" fillId="34" borderId="10" xfId="0" applyFont="1" applyFill="1" applyBorder="1" applyAlignment="1">
      <alignment horizontal="center" vertical="center" textRotation="90" wrapText="1"/>
    </xf>
    <xf numFmtId="49" fontId="78" fillId="34" borderId="12" xfId="0" applyNumberFormat="1" applyFont="1" applyFill="1" applyBorder="1" applyAlignment="1">
      <alignment horizontal="center" wrapText="1"/>
    </xf>
    <xf numFmtId="0" fontId="42" fillId="34" borderId="0" xfId="0" applyFont="1" applyFill="1" applyAlignment="1">
      <alignment horizontal="center"/>
    </xf>
    <xf numFmtId="0" fontId="143" fillId="34" borderId="0" xfId="57" applyFont="1" applyFill="1" applyBorder="1" applyAlignment="1">
      <alignment horizontal="center"/>
      <protection/>
    </xf>
    <xf numFmtId="0" fontId="144" fillId="34" borderId="0" xfId="57" applyFont="1" applyFill="1" applyBorder="1" applyAlignment="1">
      <alignment horizontal="center"/>
      <protection/>
    </xf>
    <xf numFmtId="0" fontId="62" fillId="34" borderId="0" xfId="0" applyFont="1" applyFill="1" applyAlignment="1">
      <alignment wrapText="1"/>
    </xf>
    <xf numFmtId="1" fontId="80" fillId="34" borderId="0" xfId="0" applyNumberFormat="1" applyFont="1" applyFill="1" applyBorder="1" applyAlignment="1">
      <alignment horizontal="center" vertical="center" wrapText="1"/>
    </xf>
    <xf numFmtId="208" fontId="80" fillId="34" borderId="0" xfId="0" applyNumberFormat="1" applyFont="1" applyFill="1" applyBorder="1" applyAlignment="1">
      <alignment horizontal="center" vertical="center" wrapText="1"/>
    </xf>
    <xf numFmtId="0" fontId="72" fillId="34" borderId="0" xfId="0" applyFont="1" applyFill="1" applyBorder="1" applyAlignment="1">
      <alignment wrapText="1"/>
    </xf>
    <xf numFmtId="0" fontId="62" fillId="34" borderId="0" xfId="0" applyFont="1" applyFill="1" applyBorder="1" applyAlignment="1">
      <alignment wrapText="1"/>
    </xf>
    <xf numFmtId="208" fontId="74" fillId="34" borderId="0" xfId="0" applyNumberFormat="1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wrapText="1"/>
    </xf>
    <xf numFmtId="180" fontId="44" fillId="34" borderId="0" xfId="57" applyNumberFormat="1" applyFont="1" applyFill="1" applyAlignment="1">
      <alignment horizontal="center"/>
      <protection/>
    </xf>
    <xf numFmtId="0" fontId="99" fillId="34" borderId="0" xfId="0" applyFont="1" applyFill="1" applyBorder="1" applyAlignment="1">
      <alignment/>
    </xf>
    <xf numFmtId="206" fontId="11" fillId="34" borderId="0" xfId="57" applyNumberFormat="1" applyFont="1" applyFill="1" applyAlignment="1">
      <alignment horizontal="center"/>
      <protection/>
    </xf>
    <xf numFmtId="0" fontId="70" fillId="35" borderId="0" xfId="57" applyFont="1" applyFill="1" applyAlignment="1">
      <alignment horizontal="center"/>
      <protection/>
    </xf>
    <xf numFmtId="2" fontId="64" fillId="35" borderId="0" xfId="57" applyNumberFormat="1" applyFont="1" applyFill="1" applyBorder="1" applyAlignment="1">
      <alignment horizontal="center" wrapText="1"/>
      <protection/>
    </xf>
    <xf numFmtId="9" fontId="64" fillId="34" borderId="0" xfId="66" applyFont="1" applyFill="1" applyAlignment="1">
      <alignment horizontal="center"/>
    </xf>
    <xf numFmtId="0" fontId="6" fillId="36" borderId="0" xfId="57" applyFont="1" applyFill="1">
      <alignment/>
      <protection/>
    </xf>
    <xf numFmtId="0" fontId="43" fillId="36" borderId="0" xfId="0" applyFont="1" applyFill="1" applyAlignment="1">
      <alignment wrapText="1"/>
    </xf>
    <xf numFmtId="0" fontId="62" fillId="36" borderId="0" xfId="0" applyFont="1" applyFill="1" applyAlignment="1">
      <alignment horizontal="center" wrapText="1"/>
    </xf>
    <xf numFmtId="0" fontId="72" fillId="36" borderId="0" xfId="0" applyFont="1" applyFill="1" applyAlignment="1">
      <alignment wrapText="1"/>
    </xf>
    <xf numFmtId="0" fontId="10" fillId="36" borderId="0" xfId="57" applyFont="1" applyFill="1" applyBorder="1" applyAlignment="1">
      <alignment horizontal="left" vertical="center"/>
      <protection/>
    </xf>
    <xf numFmtId="2" fontId="64" fillId="36" borderId="0" xfId="57" applyNumberFormat="1" applyFont="1" applyFill="1" applyBorder="1" applyAlignment="1">
      <alignment horizontal="center" wrapText="1"/>
      <protection/>
    </xf>
    <xf numFmtId="0" fontId="70" fillId="36" borderId="0" xfId="57" applyFont="1" applyFill="1" applyBorder="1" applyAlignment="1">
      <alignment horizontal="center"/>
      <protection/>
    </xf>
    <xf numFmtId="2" fontId="64" fillId="36" borderId="0" xfId="57" applyNumberFormat="1" applyFont="1" applyFill="1" applyBorder="1" applyAlignment="1">
      <alignment horizontal="center"/>
      <protection/>
    </xf>
    <xf numFmtId="0" fontId="70" fillId="36" borderId="0" xfId="57" applyFont="1" applyFill="1" applyAlignment="1">
      <alignment horizontal="center"/>
      <protection/>
    </xf>
    <xf numFmtId="2" fontId="64" fillId="36" borderId="0" xfId="57" applyNumberFormat="1" applyFont="1" applyFill="1" applyBorder="1" applyAlignment="1">
      <alignment horizontal="center" vertical="center" wrapText="1"/>
      <protection/>
    </xf>
    <xf numFmtId="0" fontId="10" fillId="36" borderId="0" xfId="57" applyFont="1" applyFill="1" applyBorder="1" applyAlignment="1">
      <alignment horizontal="center" wrapText="1"/>
      <protection/>
    </xf>
    <xf numFmtId="2" fontId="13" fillId="36" borderId="0" xfId="57" applyNumberFormat="1" applyFont="1" applyFill="1" applyBorder="1" applyAlignment="1">
      <alignment horizontal="center" wrapText="1"/>
      <protection/>
    </xf>
    <xf numFmtId="2" fontId="69" fillId="36" borderId="0" xfId="57" applyNumberFormat="1" applyFont="1" applyFill="1" applyBorder="1" applyAlignment="1">
      <alignment horizontal="center"/>
      <protection/>
    </xf>
    <xf numFmtId="2" fontId="70" fillId="36" borderId="0" xfId="57" applyNumberFormat="1" applyFont="1" applyFill="1" applyAlignment="1">
      <alignment horizontal="center"/>
      <protection/>
    </xf>
    <xf numFmtId="0" fontId="10" fillId="36" borderId="0" xfId="57" applyFont="1" applyFill="1" applyBorder="1">
      <alignment/>
      <protection/>
    </xf>
    <xf numFmtId="0" fontId="4" fillId="36" borderId="0" xfId="57" applyFont="1" applyFill="1">
      <alignment/>
      <protection/>
    </xf>
    <xf numFmtId="0" fontId="74" fillId="34" borderId="0" xfId="0" applyFont="1" applyFill="1" applyBorder="1" applyAlignment="1">
      <alignment horizontal="center" vertical="center" wrapText="1"/>
    </xf>
    <xf numFmtId="0" fontId="71" fillId="34" borderId="0" xfId="0" applyFont="1" applyFill="1" applyAlignment="1">
      <alignment horizontal="center"/>
    </xf>
    <xf numFmtId="0" fontId="77" fillId="34" borderId="0" xfId="0" applyFont="1" applyFill="1" applyAlignment="1">
      <alignment/>
    </xf>
    <xf numFmtId="0" fontId="7" fillId="34" borderId="0" xfId="57" applyFont="1" applyFill="1" applyAlignment="1">
      <alignment horizontal="center"/>
      <protection/>
    </xf>
    <xf numFmtId="0" fontId="10" fillId="34" borderId="0" xfId="57" applyFont="1" applyFill="1">
      <alignment/>
      <protection/>
    </xf>
    <xf numFmtId="0" fontId="10" fillId="34" borderId="0" xfId="57" applyFont="1" applyFill="1" applyBorder="1" applyAlignment="1">
      <alignment horizontal="left" vertical="center"/>
      <protection/>
    </xf>
    <xf numFmtId="2" fontId="64" fillId="34" borderId="0" xfId="57" applyNumberFormat="1" applyFont="1" applyFill="1" applyBorder="1" applyAlignment="1">
      <alignment horizontal="center"/>
      <protection/>
    </xf>
    <xf numFmtId="183" fontId="70" fillId="34" borderId="0" xfId="57" applyNumberFormat="1" applyFont="1" applyFill="1" applyAlignment="1">
      <alignment horizontal="center"/>
      <protection/>
    </xf>
    <xf numFmtId="0" fontId="87" fillId="34" borderId="0" xfId="0" applyFont="1" applyFill="1" applyBorder="1" applyAlignment="1">
      <alignment horizontal="center"/>
    </xf>
    <xf numFmtId="0" fontId="88" fillId="34" borderId="0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 vertical="center" wrapText="1"/>
    </xf>
    <xf numFmtId="49" fontId="78" fillId="34" borderId="0" xfId="0" applyNumberFormat="1" applyFont="1" applyFill="1" applyBorder="1" applyAlignment="1">
      <alignment horizontal="center" wrapText="1"/>
    </xf>
    <xf numFmtId="208" fontId="102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74" fillId="34" borderId="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2" fillId="34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94" fillId="34" borderId="10" xfId="0" applyFont="1" applyFill="1" applyBorder="1" applyAlignment="1">
      <alignment horizontal="center" vertical="center" wrapText="1"/>
    </xf>
    <xf numFmtId="0" fontId="72" fillId="34" borderId="12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208" fontId="74" fillId="34" borderId="10" xfId="0" applyNumberFormat="1" applyFont="1" applyFill="1" applyBorder="1" applyAlignment="1">
      <alignment horizontal="center" vertical="center" wrapText="1"/>
    </xf>
    <xf numFmtId="208" fontId="75" fillId="34" borderId="10" xfId="0" applyNumberFormat="1" applyFont="1" applyFill="1" applyBorder="1" applyAlignment="1">
      <alignment horizontal="center" vertical="center" wrapText="1"/>
    </xf>
    <xf numFmtId="0" fontId="74" fillId="34" borderId="0" xfId="0" applyNumberFormat="1" applyFont="1" applyFill="1" applyBorder="1" applyAlignment="1">
      <alignment horizontal="center" vertical="center" wrapText="1"/>
    </xf>
    <xf numFmtId="0" fontId="103" fillId="34" borderId="0" xfId="0" applyFont="1" applyFill="1" applyBorder="1" applyAlignment="1">
      <alignment horizontal="center" vertical="center" wrapText="1"/>
    </xf>
    <xf numFmtId="0" fontId="13" fillId="34" borderId="0" xfId="57" applyFont="1" applyFill="1" applyAlignment="1">
      <alignment horizontal="center" vertical="center" wrapText="1"/>
      <protection/>
    </xf>
    <xf numFmtId="0" fontId="13" fillId="34" borderId="0" xfId="57" applyFont="1" applyFill="1" applyBorder="1" applyAlignment="1">
      <alignment horizontal="center" vertical="center" wrapText="1"/>
      <protection/>
    </xf>
    <xf numFmtId="0" fontId="13" fillId="34" borderId="10" xfId="57" applyFont="1" applyFill="1" applyBorder="1" applyAlignment="1">
      <alignment horizontal="center" vertical="center" wrapText="1"/>
      <protection/>
    </xf>
    <xf numFmtId="0" fontId="17" fillId="34" borderId="12" xfId="57" applyFont="1" applyFill="1" applyBorder="1" applyAlignment="1">
      <alignment horizontal="center" vertical="center" wrapText="1"/>
      <protection/>
    </xf>
    <xf numFmtId="0" fontId="84" fillId="34" borderId="12" xfId="57" applyFont="1" applyFill="1" applyBorder="1" applyAlignment="1">
      <alignment horizontal="center" vertical="center" wrapText="1"/>
      <protection/>
    </xf>
    <xf numFmtId="0" fontId="85" fillId="34" borderId="12" xfId="57" applyFont="1" applyFill="1" applyBorder="1" applyAlignment="1">
      <alignment horizontal="center" vertical="center" wrapText="1"/>
      <protection/>
    </xf>
    <xf numFmtId="0" fontId="83" fillId="34" borderId="10" xfId="0" applyFont="1" applyFill="1" applyBorder="1" applyAlignment="1">
      <alignment horizontal="center" vertical="center" wrapText="1"/>
    </xf>
    <xf numFmtId="2" fontId="83" fillId="34" borderId="10" xfId="0" applyNumberFormat="1" applyFont="1" applyFill="1" applyBorder="1" applyAlignment="1">
      <alignment horizontal="center" vertical="center" wrapText="1"/>
    </xf>
    <xf numFmtId="208" fontId="83" fillId="34" borderId="10" xfId="0" applyNumberFormat="1" applyFont="1" applyFill="1" applyBorder="1" applyAlignment="1">
      <alignment horizontal="center" vertical="center" wrapText="1"/>
    </xf>
    <xf numFmtId="208" fontId="71" fillId="34" borderId="10" xfId="57" applyNumberFormat="1" applyFont="1" applyFill="1" applyBorder="1" applyAlignment="1">
      <alignment horizontal="center"/>
      <protection/>
    </xf>
    <xf numFmtId="0" fontId="71" fillId="34" borderId="0" xfId="57" applyFont="1" applyFill="1" applyBorder="1" applyAlignment="1">
      <alignment horizontal="center"/>
      <protection/>
    </xf>
    <xf numFmtId="0" fontId="71" fillId="34" borderId="13" xfId="57" applyFont="1" applyFill="1" applyBorder="1" applyAlignment="1">
      <alignment horizontal="center"/>
      <protection/>
    </xf>
    <xf numFmtId="0" fontId="71" fillId="34" borderId="10" xfId="57" applyFont="1" applyFill="1" applyBorder="1" applyAlignment="1">
      <alignment horizontal="center"/>
      <protection/>
    </xf>
    <xf numFmtId="0" fontId="15" fillId="34" borderId="0" xfId="57" applyFont="1" applyFill="1" applyBorder="1" applyAlignment="1">
      <alignment horizontal="center"/>
      <protection/>
    </xf>
    <xf numFmtId="0" fontId="83" fillId="34" borderId="12" xfId="0" applyFont="1" applyFill="1" applyBorder="1" applyAlignment="1">
      <alignment horizontal="center" vertical="center" wrapText="1"/>
    </xf>
    <xf numFmtId="2" fontId="83" fillId="34" borderId="12" xfId="0" applyNumberFormat="1" applyFont="1" applyFill="1" applyBorder="1" applyAlignment="1">
      <alignment horizontal="center" vertical="center" wrapText="1"/>
    </xf>
    <xf numFmtId="208" fontId="71" fillId="34" borderId="10" xfId="57" applyNumberFormat="1" applyFont="1" applyFill="1" applyBorder="1" applyAlignment="1">
      <alignment horizontal="center" vertical="center"/>
      <protection/>
    </xf>
    <xf numFmtId="208" fontId="83" fillId="34" borderId="12" xfId="0" applyNumberFormat="1" applyFont="1" applyFill="1" applyBorder="1" applyAlignment="1">
      <alignment horizontal="center" vertical="center" wrapText="1"/>
    </xf>
    <xf numFmtId="208" fontId="15" fillId="34" borderId="10" xfId="57" applyNumberFormat="1" applyFont="1" applyFill="1" applyBorder="1" applyAlignment="1">
      <alignment horizontal="center"/>
      <protection/>
    </xf>
    <xf numFmtId="0" fontId="71" fillId="34" borderId="0" xfId="57" applyFont="1" applyFill="1" applyBorder="1" applyAlignment="1">
      <alignment horizontal="center" vertical="center"/>
      <protection/>
    </xf>
    <xf numFmtId="0" fontId="83" fillId="34" borderId="14" xfId="0" applyFont="1" applyFill="1" applyBorder="1" applyAlignment="1">
      <alignment horizontal="center" vertical="center" wrapText="1"/>
    </xf>
    <xf numFmtId="2" fontId="83" fillId="34" borderId="14" xfId="0" applyNumberFormat="1" applyFont="1" applyFill="1" applyBorder="1" applyAlignment="1">
      <alignment horizontal="center" vertical="center" wrapText="1"/>
    </xf>
    <xf numFmtId="208" fontId="83" fillId="34" borderId="14" xfId="0" applyNumberFormat="1" applyFont="1" applyFill="1" applyBorder="1" applyAlignment="1">
      <alignment horizontal="center" vertical="center" wrapText="1"/>
    </xf>
    <xf numFmtId="2" fontId="74" fillId="34" borderId="10" xfId="0" applyNumberFormat="1" applyFont="1" applyFill="1" applyBorder="1" applyAlignment="1">
      <alignment horizontal="center" vertical="center" wrapText="1"/>
    </xf>
    <xf numFmtId="0" fontId="82" fillId="34" borderId="0" xfId="57" applyFont="1" applyFill="1" applyBorder="1" applyAlignment="1">
      <alignment horizontal="center"/>
      <protection/>
    </xf>
    <xf numFmtId="0" fontId="57" fillId="34" borderId="0" xfId="57" applyFont="1" applyFill="1" applyBorder="1" applyAlignment="1">
      <alignment vertical="center" wrapText="1"/>
      <protection/>
    </xf>
    <xf numFmtId="0" fontId="100" fillId="34" borderId="10" xfId="59" applyFont="1" applyFill="1" applyBorder="1" applyAlignment="1">
      <alignment horizontal="center" vertical="center"/>
      <protection/>
    </xf>
    <xf numFmtId="0" fontId="100" fillId="34" borderId="10" xfId="57" applyFont="1" applyFill="1" applyBorder="1" applyAlignment="1">
      <alignment horizontal="center" vertical="center"/>
      <protection/>
    </xf>
    <xf numFmtId="1" fontId="101" fillId="34" borderId="0" xfId="0" applyNumberFormat="1" applyFont="1" applyFill="1" applyAlignment="1">
      <alignment vertical="center"/>
    </xf>
    <xf numFmtId="0" fontId="101" fillId="34" borderId="0" xfId="0" applyFont="1" applyFill="1" applyAlignment="1">
      <alignment vertical="center"/>
    </xf>
    <xf numFmtId="1" fontId="101" fillId="34" borderId="0" xfId="0" applyNumberFormat="1" applyFont="1" applyFill="1" applyAlignment="1">
      <alignment horizontal="center" vertical="center"/>
    </xf>
    <xf numFmtId="0" fontId="101" fillId="34" borderId="0" xfId="0" applyFont="1" applyFill="1" applyAlignment="1">
      <alignment horizontal="center" vertical="center"/>
    </xf>
    <xf numFmtId="0" fontId="54" fillId="34" borderId="10" xfId="59" applyFont="1" applyFill="1" applyBorder="1" applyAlignment="1">
      <alignment horizontal="center" vertical="center"/>
      <protection/>
    </xf>
    <xf numFmtId="0" fontId="54" fillId="34" borderId="10" xfId="59" applyFont="1" applyFill="1" applyBorder="1" applyAlignment="1">
      <alignment horizontal="center" vertical="center" wrapText="1"/>
      <protection/>
    </xf>
    <xf numFmtId="1" fontId="54" fillId="34" borderId="10" xfId="0" applyNumberFormat="1" applyFont="1" applyFill="1" applyBorder="1" applyAlignment="1">
      <alignment horizontal="center" vertical="center"/>
    </xf>
    <xf numFmtId="0" fontId="104" fillId="34" borderId="0" xfId="0" applyFont="1" applyFill="1" applyAlignment="1">
      <alignment vertical="center"/>
    </xf>
    <xf numFmtId="1" fontId="104" fillId="34" borderId="0" xfId="0" applyNumberFormat="1" applyFont="1" applyFill="1" applyAlignment="1">
      <alignment vertical="center"/>
    </xf>
    <xf numFmtId="0" fontId="87" fillId="34" borderId="0" xfId="0" applyFont="1" applyFill="1" applyAlignment="1">
      <alignment horizontal="center"/>
    </xf>
    <xf numFmtId="0" fontId="61" fillId="34" borderId="10" xfId="0" applyFont="1" applyFill="1" applyBorder="1" applyAlignment="1">
      <alignment horizontal="center" vertical="center"/>
    </xf>
    <xf numFmtId="0" fontId="64" fillId="34" borderId="10" xfId="57" applyFont="1" applyFill="1" applyBorder="1" applyAlignment="1">
      <alignment horizontal="center" vertical="center"/>
      <protection/>
    </xf>
    <xf numFmtId="0" fontId="42" fillId="34" borderId="1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vertical="center"/>
    </xf>
    <xf numFmtId="0" fontId="42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98" fillId="34" borderId="0" xfId="0" applyFont="1" applyFill="1" applyAlignment="1">
      <alignment horizontal="center"/>
    </xf>
    <xf numFmtId="49" fontId="0" fillId="34" borderId="0" xfId="0" applyNumberFormat="1" applyFont="1" applyFill="1" applyAlignment="1">
      <alignment/>
    </xf>
    <xf numFmtId="49" fontId="0" fillId="34" borderId="0" xfId="0" applyNumberFormat="1" applyFill="1" applyAlignment="1">
      <alignment/>
    </xf>
    <xf numFmtId="49" fontId="42" fillId="34" borderId="0" xfId="0" applyNumberFormat="1" applyFont="1" applyFill="1" applyAlignment="1">
      <alignment/>
    </xf>
    <xf numFmtId="49" fontId="0" fillId="34" borderId="0" xfId="0" applyNumberFormat="1" applyFill="1" applyBorder="1" applyAlignment="1">
      <alignment/>
    </xf>
    <xf numFmtId="0" fontId="42" fillId="34" borderId="10" xfId="0" applyFont="1" applyFill="1" applyBorder="1" applyAlignment="1">
      <alignment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vertical="center"/>
    </xf>
    <xf numFmtId="208" fontId="102" fillId="34" borderId="0" xfId="0" applyNumberFormat="1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vertical="center"/>
    </xf>
    <xf numFmtId="0" fontId="42" fillId="34" borderId="0" xfId="0" applyFont="1" applyFill="1" applyAlignment="1">
      <alignment vertical="center"/>
    </xf>
    <xf numFmtId="208" fontId="42" fillId="34" borderId="0" xfId="0" applyNumberFormat="1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208" fontId="42" fillId="34" borderId="0" xfId="0" applyNumberFormat="1" applyFont="1" applyFill="1" applyBorder="1" applyAlignment="1">
      <alignment horizontal="center"/>
    </xf>
    <xf numFmtId="208" fontId="102" fillId="34" borderId="0" xfId="0" applyNumberFormat="1" applyFont="1" applyFill="1" applyBorder="1" applyAlignment="1">
      <alignment horizontal="center" wrapText="1"/>
    </xf>
    <xf numFmtId="0" fontId="87" fillId="34" borderId="0" xfId="0" applyFont="1" applyFill="1" applyAlignment="1">
      <alignment horizontal="center"/>
    </xf>
    <xf numFmtId="0" fontId="87" fillId="34" borderId="0" xfId="0" applyFont="1" applyFill="1" applyAlignment="1">
      <alignment horizontal="center"/>
    </xf>
    <xf numFmtId="208" fontId="75" fillId="34" borderId="0" xfId="0" applyNumberFormat="1" applyFont="1" applyFill="1" applyBorder="1" applyAlignment="1">
      <alignment horizontal="center" vertical="center" wrapText="1"/>
    </xf>
    <xf numFmtId="204" fontId="105" fillId="33" borderId="10" xfId="63" applyNumberFormat="1" applyFont="1" applyFill="1" applyBorder="1" applyAlignment="1">
      <alignment vertical="center" textRotation="90"/>
      <protection/>
    </xf>
    <xf numFmtId="2" fontId="105" fillId="33" borderId="10" xfId="63" applyNumberFormat="1" applyFont="1" applyFill="1" applyBorder="1" applyAlignment="1">
      <alignment horizontal="center" vertical="center" textRotation="90"/>
      <protection/>
    </xf>
    <xf numFmtId="2" fontId="105" fillId="0" borderId="10" xfId="63" applyNumberFormat="1" applyFont="1" applyBorder="1" applyAlignment="1">
      <alignment horizontal="center" vertical="center" textRotation="90"/>
      <protection/>
    </xf>
    <xf numFmtId="0" fontId="106" fillId="34" borderId="10" xfId="0" applyFont="1" applyFill="1" applyBorder="1" applyAlignment="1">
      <alignment horizontal="center" vertical="center"/>
    </xf>
    <xf numFmtId="208" fontId="106" fillId="34" borderId="10" xfId="0" applyNumberFormat="1" applyFont="1" applyFill="1" applyBorder="1" applyAlignment="1">
      <alignment horizontal="center"/>
    </xf>
    <xf numFmtId="0" fontId="106" fillId="34" borderId="10" xfId="0" applyFont="1" applyFill="1" applyBorder="1" applyAlignment="1">
      <alignment horizontal="center"/>
    </xf>
    <xf numFmtId="0" fontId="106" fillId="34" borderId="10" xfId="0" applyFont="1" applyFill="1" applyBorder="1" applyAlignment="1">
      <alignment horizontal="center" wrapText="1"/>
    </xf>
    <xf numFmtId="208" fontId="106" fillId="34" borderId="10" xfId="0" applyNumberFormat="1" applyFont="1" applyFill="1" applyBorder="1" applyAlignment="1">
      <alignment horizontal="center" wrapText="1"/>
    </xf>
    <xf numFmtId="208" fontId="106" fillId="34" borderId="0" xfId="0" applyNumberFormat="1" applyFont="1" applyFill="1" applyAlignment="1">
      <alignment horizontal="center"/>
    </xf>
    <xf numFmtId="0" fontId="107" fillId="34" borderId="10" xfId="0" applyFont="1" applyFill="1" applyBorder="1" applyAlignment="1">
      <alignment horizontal="center" vertical="center"/>
    </xf>
    <xf numFmtId="208" fontId="107" fillId="34" borderId="10" xfId="0" applyNumberFormat="1" applyFont="1" applyFill="1" applyBorder="1" applyAlignment="1">
      <alignment horizontal="center" vertical="center"/>
    </xf>
    <xf numFmtId="208" fontId="42" fillId="34" borderId="10" xfId="0" applyNumberFormat="1" applyFont="1" applyFill="1" applyBorder="1" applyAlignment="1">
      <alignment horizontal="center" vertical="center"/>
    </xf>
    <xf numFmtId="2" fontId="42" fillId="34" borderId="10" xfId="0" applyNumberFormat="1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 horizontal="center" vertical="center" wrapText="1"/>
    </xf>
    <xf numFmtId="0" fontId="2" fillId="37" borderId="0" xfId="62" applyFill="1">
      <alignment/>
      <protection/>
    </xf>
    <xf numFmtId="0" fontId="51" fillId="37" borderId="0" xfId="62" applyFont="1" applyFill="1" applyAlignment="1">
      <alignment horizontal="right" vertical="center"/>
      <protection/>
    </xf>
    <xf numFmtId="0" fontId="30" fillId="37" borderId="0" xfId="62" applyFont="1" applyFill="1">
      <alignment/>
      <protection/>
    </xf>
    <xf numFmtId="0" fontId="19" fillId="37" borderId="0" xfId="61" applyFont="1" applyFill="1">
      <alignment/>
      <protection/>
    </xf>
    <xf numFmtId="0" fontId="10" fillId="37" borderId="0" xfId="57" applyFont="1" applyFill="1">
      <alignment/>
      <protection/>
    </xf>
    <xf numFmtId="0" fontId="31" fillId="37" borderId="0" xfId="62" applyFont="1" applyFill="1" applyAlignment="1">
      <alignment vertical="center"/>
      <protection/>
    </xf>
    <xf numFmtId="0" fontId="31" fillId="37" borderId="0" xfId="62" applyFont="1" applyFill="1" applyAlignment="1">
      <alignment horizontal="right" vertical="center"/>
      <protection/>
    </xf>
    <xf numFmtId="0" fontId="52" fillId="37" borderId="0" xfId="0" applyFont="1" applyFill="1" applyAlignment="1">
      <alignment horizontal="right"/>
    </xf>
    <xf numFmtId="0" fontId="31" fillId="37" borderId="0" xfId="62" applyFont="1" applyFill="1" applyAlignment="1">
      <alignment horizontal="left" vertical="center"/>
      <protection/>
    </xf>
    <xf numFmtId="0" fontId="36" fillId="37" borderId="0" xfId="62" applyFont="1" applyFill="1">
      <alignment/>
      <protection/>
    </xf>
    <xf numFmtId="0" fontId="37" fillId="37" borderId="10" xfId="62" applyFont="1" applyFill="1" applyBorder="1" applyAlignment="1">
      <alignment horizontal="center" vertical="center" wrapText="1"/>
      <protection/>
    </xf>
    <xf numFmtId="0" fontId="35" fillId="37" borderId="0" xfId="62" applyFont="1" applyFill="1">
      <alignment/>
      <protection/>
    </xf>
    <xf numFmtId="0" fontId="38" fillId="37" borderId="10" xfId="62" applyFont="1" applyFill="1" applyBorder="1" applyAlignment="1">
      <alignment horizontal="center" vertical="center"/>
      <protection/>
    </xf>
    <xf numFmtId="0" fontId="39" fillId="37" borderId="0" xfId="62" applyFont="1" applyFill="1">
      <alignment/>
      <protection/>
    </xf>
    <xf numFmtId="0" fontId="33" fillId="37" borderId="10" xfId="62" applyFont="1" applyFill="1" applyBorder="1" applyAlignment="1">
      <alignment vertical="center"/>
      <protection/>
    </xf>
    <xf numFmtId="0" fontId="53" fillId="37" borderId="10" xfId="62" applyFont="1" applyFill="1" applyBorder="1" applyAlignment="1">
      <alignment horizontal="center" vertical="center"/>
      <protection/>
    </xf>
    <xf numFmtId="0" fontId="54" fillId="37" borderId="10" xfId="62" applyFont="1" applyFill="1" applyBorder="1" applyAlignment="1">
      <alignment horizontal="center" vertical="center"/>
      <protection/>
    </xf>
    <xf numFmtId="0" fontId="20" fillId="37" borderId="0" xfId="62" applyFont="1" applyFill="1" applyAlignment="1">
      <alignment vertical="center"/>
      <protection/>
    </xf>
    <xf numFmtId="0" fontId="33" fillId="37" borderId="0" xfId="62" applyFont="1" applyFill="1" applyBorder="1" applyAlignment="1">
      <alignment vertical="center"/>
      <protection/>
    </xf>
    <xf numFmtId="0" fontId="53" fillId="37" borderId="0" xfId="62" applyFont="1" applyFill="1" applyBorder="1" applyAlignment="1">
      <alignment horizontal="center" vertical="center"/>
      <protection/>
    </xf>
    <xf numFmtId="0" fontId="54" fillId="37" borderId="0" xfId="62" applyFont="1" applyFill="1" applyBorder="1" applyAlignment="1">
      <alignment horizontal="center" vertical="center"/>
      <protection/>
    </xf>
    <xf numFmtId="0" fontId="2" fillId="37" borderId="0" xfId="62" applyFill="1" applyAlignment="1">
      <alignment horizontal="center"/>
      <protection/>
    </xf>
    <xf numFmtId="0" fontId="32" fillId="37" borderId="0" xfId="62" applyFont="1" applyFill="1">
      <alignment/>
      <protection/>
    </xf>
    <xf numFmtId="0" fontId="32" fillId="37" borderId="0" xfId="62" applyFont="1" applyFill="1" applyAlignment="1">
      <alignment wrapText="1"/>
      <protection/>
    </xf>
    <xf numFmtId="0" fontId="20" fillId="37" borderId="0" xfId="62" applyFont="1" applyFill="1" applyAlignment="1">
      <alignment horizontal="center" vertical="center" wrapText="1"/>
      <protection/>
    </xf>
    <xf numFmtId="0" fontId="23" fillId="37" borderId="0" xfId="62" applyFont="1" applyFill="1" applyAlignment="1">
      <alignment vertical="center" wrapText="1"/>
      <protection/>
    </xf>
    <xf numFmtId="0" fontId="41" fillId="37" borderId="0" xfId="62" applyFont="1" applyFill="1" applyAlignment="1">
      <alignment horizontal="right" vertical="center"/>
      <protection/>
    </xf>
    <xf numFmtId="0" fontId="30" fillId="37" borderId="0" xfId="62" applyFont="1" applyFill="1" applyAlignment="1">
      <alignment wrapText="1"/>
      <protection/>
    </xf>
    <xf numFmtId="0" fontId="2" fillId="37" borderId="0" xfId="62" applyFill="1" applyAlignment="1">
      <alignment wrapText="1"/>
      <protection/>
    </xf>
    <xf numFmtId="0" fontId="24" fillId="37" borderId="0" xfId="62" applyFont="1" applyFill="1" applyAlignment="1">
      <alignment vertical="center"/>
      <protection/>
    </xf>
    <xf numFmtId="0" fontId="24" fillId="37" borderId="0" xfId="62" applyFont="1" applyFill="1" applyAlignment="1">
      <alignment vertical="center" wrapText="1"/>
      <protection/>
    </xf>
    <xf numFmtId="0" fontId="24" fillId="37" borderId="0" xfId="62" applyFont="1" applyFill="1" applyAlignment="1">
      <alignment horizontal="left" vertical="center"/>
      <protection/>
    </xf>
    <xf numFmtId="0" fontId="24" fillId="37" borderId="0" xfId="62" applyFont="1" applyFill="1" applyAlignment="1">
      <alignment horizontal="right" vertical="center" wrapText="1"/>
      <protection/>
    </xf>
    <xf numFmtId="0" fontId="38" fillId="37" borderId="10" xfId="62" applyFont="1" applyFill="1" applyBorder="1" applyAlignment="1">
      <alignment horizontal="center" vertical="center" wrapText="1"/>
      <protection/>
    </xf>
    <xf numFmtId="0" fontId="38" fillId="37" borderId="0" xfId="62" applyFont="1" applyFill="1">
      <alignment/>
      <protection/>
    </xf>
    <xf numFmtId="0" fontId="55" fillId="37" borderId="10" xfId="62" applyFont="1" applyFill="1" applyBorder="1" applyAlignment="1">
      <alignment horizontal="center" vertical="center" wrapText="1"/>
      <protection/>
    </xf>
    <xf numFmtId="0" fontId="76" fillId="37" borderId="10" xfId="62" applyFont="1" applyFill="1" applyBorder="1" applyAlignment="1">
      <alignment horizontal="center" vertical="center" wrapText="1"/>
      <protection/>
    </xf>
    <xf numFmtId="0" fontId="56" fillId="37" borderId="10" xfId="62" applyFont="1" applyFill="1" applyBorder="1" applyAlignment="1">
      <alignment horizontal="center" vertical="center" textRotation="90" wrapText="1"/>
      <protection/>
    </xf>
    <xf numFmtId="0" fontId="56" fillId="37" borderId="0" xfId="62" applyFont="1" applyFill="1" applyAlignment="1">
      <alignment horizontal="center" vertical="center" wrapText="1"/>
      <protection/>
    </xf>
    <xf numFmtId="0" fontId="32" fillId="37" borderId="15" xfId="62" applyFont="1" applyFill="1" applyBorder="1" applyAlignment="1">
      <alignment vertical="center" wrapText="1"/>
      <protection/>
    </xf>
    <xf numFmtId="0" fontId="32" fillId="37" borderId="0" xfId="62" applyFont="1" applyFill="1" applyBorder="1" applyAlignment="1">
      <alignment vertical="center" wrapText="1"/>
      <protection/>
    </xf>
    <xf numFmtId="204" fontId="4" fillId="37" borderId="0" xfId="63" applyNumberFormat="1" applyFont="1" applyFill="1" applyBorder="1" applyAlignment="1">
      <alignment/>
      <protection/>
    </xf>
    <xf numFmtId="0" fontId="32" fillId="37" borderId="0" xfId="62" applyFont="1" applyFill="1" applyAlignment="1">
      <alignment vertical="center" wrapText="1"/>
      <protection/>
    </xf>
    <xf numFmtId="0" fontId="32" fillId="37" borderId="0" xfId="62" applyFont="1" applyFill="1" applyAlignment="1">
      <alignment horizontal="center" wrapText="1"/>
      <protection/>
    </xf>
    <xf numFmtId="0" fontId="10" fillId="37" borderId="0" xfId="0" applyFont="1" applyFill="1" applyBorder="1" applyAlignment="1">
      <alignment horizontal="center"/>
    </xf>
    <xf numFmtId="0" fontId="12" fillId="37" borderId="0" xfId="0" applyFont="1" applyFill="1" applyAlignment="1">
      <alignment horizontal="center"/>
    </xf>
    <xf numFmtId="0" fontId="10" fillId="37" borderId="0" xfId="0" applyFont="1" applyFill="1" applyAlignment="1">
      <alignment horizontal="center"/>
    </xf>
    <xf numFmtId="0" fontId="87" fillId="34" borderId="0" xfId="0" applyFont="1" applyFill="1" applyAlignment="1">
      <alignment horizontal="center"/>
    </xf>
    <xf numFmtId="0" fontId="108" fillId="33" borderId="0" xfId="0" applyFont="1" applyFill="1" applyAlignment="1">
      <alignment wrapText="1"/>
    </xf>
    <xf numFmtId="0" fontId="108" fillId="36" borderId="0" xfId="0" applyFont="1" applyFill="1" applyAlignment="1">
      <alignment wrapText="1"/>
    </xf>
    <xf numFmtId="0" fontId="108" fillId="34" borderId="0" xfId="0" applyFont="1" applyFill="1" applyAlignment="1">
      <alignment wrapText="1"/>
    </xf>
    <xf numFmtId="0" fontId="108" fillId="33" borderId="0" xfId="0" applyFont="1" applyFill="1" applyAlignment="1">
      <alignment horizontal="left" wrapText="1"/>
    </xf>
    <xf numFmtId="0" fontId="71" fillId="34" borderId="0" xfId="0" applyFont="1" applyFill="1" applyAlignment="1">
      <alignment horizontal="center"/>
    </xf>
    <xf numFmtId="0" fontId="71" fillId="34" borderId="0" xfId="0" applyFont="1" applyFill="1" applyAlignment="1">
      <alignment horizontal="center" vertical="center"/>
    </xf>
    <xf numFmtId="0" fontId="81" fillId="34" borderId="0" xfId="0" applyFont="1" applyFill="1" applyBorder="1" applyAlignment="1">
      <alignment horizontal="left" wrapText="1"/>
    </xf>
    <xf numFmtId="0" fontId="62" fillId="34" borderId="0" xfId="0" applyFont="1" applyFill="1" applyAlignment="1">
      <alignment horizontal="center" wrapText="1"/>
    </xf>
    <xf numFmtId="0" fontId="72" fillId="34" borderId="10" xfId="0" applyFont="1" applyFill="1" applyBorder="1" applyAlignment="1">
      <alignment horizontal="center" vertical="center" wrapText="1"/>
    </xf>
    <xf numFmtId="0" fontId="71" fillId="34" borderId="0" xfId="0" applyFont="1" applyFill="1" applyBorder="1" applyAlignment="1">
      <alignment horizontal="center" vertical="top"/>
    </xf>
    <xf numFmtId="0" fontId="74" fillId="34" borderId="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94" fillId="34" borderId="10" xfId="0" applyFont="1" applyFill="1" applyBorder="1" applyAlignment="1">
      <alignment horizontal="center" vertical="center" wrapText="1"/>
    </xf>
    <xf numFmtId="0" fontId="95" fillId="34" borderId="10" xfId="0" applyFont="1" applyFill="1" applyBorder="1" applyAlignment="1">
      <alignment horizontal="center" vertical="center" wrapText="1"/>
    </xf>
    <xf numFmtId="0" fontId="82" fillId="34" borderId="0" xfId="0" applyFont="1" applyFill="1" applyBorder="1" applyAlignment="1">
      <alignment horizontal="center"/>
    </xf>
    <xf numFmtId="0" fontId="5" fillId="34" borderId="0" xfId="57" applyFont="1" applyFill="1" applyAlignment="1">
      <alignment horizontal="right"/>
      <protection/>
    </xf>
    <xf numFmtId="0" fontId="40" fillId="34" borderId="0" xfId="57" applyFont="1" applyFill="1" applyAlignment="1">
      <alignment horizontal="center"/>
      <protection/>
    </xf>
    <xf numFmtId="0" fontId="96" fillId="34" borderId="0" xfId="57" applyFont="1" applyFill="1" applyAlignment="1">
      <alignment horizontal="center"/>
      <protection/>
    </xf>
    <xf numFmtId="0" fontId="79" fillId="34" borderId="0" xfId="0" applyFont="1" applyFill="1" applyAlignment="1">
      <alignment horizontal="center" wrapText="1"/>
    </xf>
    <xf numFmtId="0" fontId="45" fillId="34" borderId="0" xfId="57" applyFont="1" applyFill="1" applyAlignment="1">
      <alignment horizontal="center"/>
      <protection/>
    </xf>
    <xf numFmtId="0" fontId="13" fillId="34" borderId="10" xfId="57" applyFont="1" applyFill="1" applyBorder="1" applyAlignment="1">
      <alignment horizontal="center" vertical="center" wrapText="1"/>
      <protection/>
    </xf>
    <xf numFmtId="0" fontId="16" fillId="34" borderId="10" xfId="57" applyFont="1" applyFill="1" applyBorder="1" applyAlignment="1">
      <alignment horizontal="center" vertical="center" wrapText="1"/>
      <protection/>
    </xf>
    <xf numFmtId="0" fontId="50" fillId="34" borderId="10" xfId="57" applyFont="1" applyFill="1" applyBorder="1" applyAlignment="1">
      <alignment horizontal="center" vertical="center" wrapText="1"/>
      <protection/>
    </xf>
    <xf numFmtId="0" fontId="60" fillId="34" borderId="0" xfId="57" applyFont="1" applyFill="1" applyAlignment="1">
      <alignment horizontal="center"/>
      <protection/>
    </xf>
    <xf numFmtId="0" fontId="8" fillId="34" borderId="0" xfId="57" applyFont="1" applyFill="1" applyAlignment="1">
      <alignment horizontal="center"/>
      <protection/>
    </xf>
    <xf numFmtId="0" fontId="18" fillId="34" borderId="0" xfId="57" applyFont="1" applyFill="1" applyAlignment="1">
      <alignment horizontal="center"/>
      <protection/>
    </xf>
    <xf numFmtId="0" fontId="15" fillId="34" borderId="0" xfId="0" applyFont="1" applyFill="1" applyBorder="1" applyAlignment="1">
      <alignment horizontal="center"/>
    </xf>
    <xf numFmtId="0" fontId="71" fillId="34" borderId="0" xfId="57" applyFont="1" applyFill="1" applyBorder="1" applyAlignment="1">
      <alignment horizontal="left" vertical="center" wrapText="1"/>
      <protection/>
    </xf>
    <xf numFmtId="1" fontId="105" fillId="33" borderId="10" xfId="63" applyNumberFormat="1" applyFont="1" applyFill="1" applyBorder="1" applyAlignment="1">
      <alignment horizontal="center" vertical="center" textRotation="90"/>
      <protection/>
    </xf>
    <xf numFmtId="0" fontId="21" fillId="0" borderId="12" xfId="63" applyFont="1" applyBorder="1" applyAlignment="1">
      <alignment horizontal="center" vertical="center" wrapText="1"/>
      <protection/>
    </xf>
    <xf numFmtId="0" fontId="21" fillId="0" borderId="14" xfId="63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86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49" fillId="0" borderId="17" xfId="63" applyFont="1" applyBorder="1" applyAlignment="1">
      <alignment horizontal="center"/>
      <protection/>
    </xf>
    <xf numFmtId="0" fontId="17" fillId="0" borderId="12" xfId="63" applyFont="1" applyFill="1" applyBorder="1" applyAlignment="1">
      <alignment horizontal="center" vertical="center" wrapText="1"/>
      <protection/>
    </xf>
    <xf numFmtId="0" fontId="17" fillId="0" borderId="18" xfId="63" applyFont="1" applyFill="1" applyBorder="1" applyAlignment="1">
      <alignment horizontal="center" vertical="center" wrapText="1"/>
      <protection/>
    </xf>
    <xf numFmtId="0" fontId="17" fillId="0" borderId="14" xfId="63" applyFont="1" applyFill="1" applyBorder="1" applyAlignment="1">
      <alignment horizontal="center" vertical="center" wrapText="1"/>
      <protection/>
    </xf>
    <xf numFmtId="0" fontId="13" fillId="0" borderId="19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17" fillId="0" borderId="16" xfId="63" applyFont="1" applyBorder="1" applyAlignment="1">
      <alignment horizontal="center" vertical="center" wrapText="1"/>
      <protection/>
    </xf>
    <xf numFmtId="0" fontId="17" fillId="0" borderId="21" xfId="63" applyFont="1" applyBorder="1" applyAlignment="1">
      <alignment horizontal="center" vertical="center" wrapText="1"/>
      <protection/>
    </xf>
    <xf numFmtId="0" fontId="17" fillId="0" borderId="13" xfId="63" applyFont="1" applyBorder="1" applyAlignment="1">
      <alignment horizontal="center" vertical="center" wrapText="1"/>
      <protection/>
    </xf>
    <xf numFmtId="0" fontId="49" fillId="0" borderId="0" xfId="63" applyFont="1" applyBorder="1" applyAlignment="1">
      <alignment horizontal="center"/>
      <protection/>
    </xf>
    <xf numFmtId="0" fontId="49" fillId="0" borderId="0" xfId="63" applyFont="1" applyFill="1" applyBorder="1" applyAlignment="1">
      <alignment horizontal="center"/>
      <protection/>
    </xf>
    <xf numFmtId="0" fontId="20" fillId="34" borderId="10" xfId="57" applyFont="1" applyFill="1" applyBorder="1" applyAlignment="1">
      <alignment horizontal="center" vertical="center" wrapText="1"/>
      <protection/>
    </xf>
    <xf numFmtId="0" fontId="91" fillId="34" borderId="0" xfId="0" applyFont="1" applyFill="1" applyAlignment="1">
      <alignment horizontal="right"/>
    </xf>
    <xf numFmtId="0" fontId="92" fillId="34" borderId="0" xfId="57" applyFont="1" applyFill="1" applyAlignment="1">
      <alignment horizontal="center"/>
      <protection/>
    </xf>
    <xf numFmtId="0" fontId="93" fillId="34" borderId="0" xfId="57" applyFont="1" applyFill="1" applyAlignment="1">
      <alignment horizontal="center"/>
      <protection/>
    </xf>
    <xf numFmtId="0" fontId="10" fillId="37" borderId="0" xfId="0" applyFont="1" applyFill="1" applyAlignment="1">
      <alignment horizontal="center" vertical="center"/>
    </xf>
    <xf numFmtId="0" fontId="12" fillId="37" borderId="0" xfId="0" applyFont="1" applyFill="1" applyAlignment="1">
      <alignment horizontal="center" vertical="center"/>
    </xf>
    <xf numFmtId="0" fontId="2" fillId="37" borderId="0" xfId="62" applyFont="1" applyFill="1" applyAlignment="1">
      <alignment horizontal="center"/>
      <protection/>
    </xf>
    <xf numFmtId="0" fontId="41" fillId="37" borderId="15" xfId="0" applyFont="1" applyFill="1" applyBorder="1" applyAlignment="1">
      <alignment horizontal="center"/>
    </xf>
    <xf numFmtId="0" fontId="12" fillId="37" borderId="0" xfId="0" applyFont="1" applyFill="1" applyAlignment="1">
      <alignment horizontal="center"/>
    </xf>
    <xf numFmtId="0" fontId="36" fillId="37" borderId="10" xfId="62" applyFont="1" applyFill="1" applyBorder="1" applyAlignment="1">
      <alignment horizontal="center" vertical="center" wrapText="1"/>
      <protection/>
    </xf>
    <xf numFmtId="0" fontId="29" fillId="37" borderId="0" xfId="62" applyFont="1" applyFill="1" applyAlignment="1">
      <alignment horizontal="center" vertical="center"/>
      <protection/>
    </xf>
    <xf numFmtId="0" fontId="34" fillId="37" borderId="0" xfId="62" applyFont="1" applyFill="1" applyAlignment="1">
      <alignment horizontal="center" vertical="center"/>
      <protection/>
    </xf>
    <xf numFmtId="0" fontId="36" fillId="37" borderId="10" xfId="62" applyFont="1" applyFill="1" applyBorder="1" applyAlignment="1">
      <alignment horizontal="center" vertical="center"/>
      <protection/>
    </xf>
    <xf numFmtId="0" fontId="37" fillId="37" borderId="10" xfId="62" applyFont="1" applyFill="1" applyBorder="1" applyAlignment="1">
      <alignment horizontal="center" vertical="center" wrapText="1"/>
      <protection/>
    </xf>
    <xf numFmtId="0" fontId="35" fillId="37" borderId="10" xfId="62" applyFont="1" applyFill="1" applyBorder="1" applyAlignment="1">
      <alignment horizontal="center" vertical="center" wrapText="1"/>
      <protection/>
    </xf>
    <xf numFmtId="0" fontId="36" fillId="37" borderId="16" xfId="62" applyFont="1" applyFill="1" applyBorder="1" applyAlignment="1">
      <alignment horizontal="center" vertical="center" wrapText="1"/>
      <protection/>
    </xf>
    <xf numFmtId="0" fontId="36" fillId="37" borderId="13" xfId="62" applyFont="1" applyFill="1" applyBorder="1" applyAlignment="1">
      <alignment horizontal="center" vertical="center" wrapText="1"/>
      <protection/>
    </xf>
    <xf numFmtId="0" fontId="24" fillId="37" borderId="0" xfId="62" applyFont="1" applyFill="1" applyAlignment="1">
      <alignment horizontal="right" vertical="center" wrapText="1"/>
      <protection/>
    </xf>
    <xf numFmtId="0" fontId="35" fillId="37" borderId="16" xfId="62" applyFont="1" applyFill="1" applyBorder="1" applyAlignment="1">
      <alignment horizontal="center" vertical="center" wrapText="1"/>
      <protection/>
    </xf>
    <xf numFmtId="0" fontId="35" fillId="37" borderId="13" xfId="62" applyFont="1" applyFill="1" applyBorder="1" applyAlignment="1">
      <alignment horizontal="center" vertical="center" wrapText="1"/>
      <protection/>
    </xf>
    <xf numFmtId="0" fontId="36" fillId="37" borderId="21" xfId="62" applyFont="1" applyFill="1" applyBorder="1" applyAlignment="1">
      <alignment horizontal="center" vertical="center" wrapText="1"/>
      <protection/>
    </xf>
    <xf numFmtId="0" fontId="20" fillId="37" borderId="0" xfId="62" applyFont="1" applyFill="1" applyAlignment="1">
      <alignment horizontal="center" vertical="center" wrapText="1"/>
      <protection/>
    </xf>
    <xf numFmtId="0" fontId="35" fillId="37" borderId="10" xfId="62" applyFont="1" applyFill="1" applyBorder="1" applyAlignment="1">
      <alignment horizontal="center" vertical="center"/>
      <protection/>
    </xf>
    <xf numFmtId="0" fontId="35" fillId="37" borderId="12" xfId="62" applyFont="1" applyFill="1" applyBorder="1" applyAlignment="1">
      <alignment horizontal="center" vertical="center" wrapText="1"/>
      <protection/>
    </xf>
    <xf numFmtId="0" fontId="35" fillId="37" borderId="18" xfId="62" applyFont="1" applyFill="1" applyBorder="1" applyAlignment="1">
      <alignment horizontal="center" vertical="center" wrapText="1"/>
      <protection/>
    </xf>
    <xf numFmtId="0" fontId="35" fillId="37" borderId="14" xfId="62" applyFont="1" applyFill="1" applyBorder="1" applyAlignment="1">
      <alignment horizontal="center" vertical="center" wrapText="1"/>
      <protection/>
    </xf>
    <xf numFmtId="0" fontId="58" fillId="37" borderId="12" xfId="62" applyFont="1" applyFill="1" applyBorder="1" applyAlignment="1">
      <alignment horizontal="center" vertical="center" wrapText="1"/>
      <protection/>
    </xf>
    <xf numFmtId="0" fontId="58" fillId="37" borderId="18" xfId="62" applyFont="1" applyFill="1" applyBorder="1" applyAlignment="1">
      <alignment horizontal="center" vertical="center" wrapText="1"/>
      <protection/>
    </xf>
    <xf numFmtId="0" fontId="58" fillId="37" borderId="14" xfId="62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87" fillId="34" borderId="0" xfId="0" applyFont="1" applyFill="1" applyAlignment="1">
      <alignment horizontal="center"/>
    </xf>
    <xf numFmtId="17" fontId="88" fillId="34" borderId="17" xfId="0" applyNumberFormat="1" applyFont="1" applyFill="1" applyBorder="1" applyAlignment="1" quotePrefix="1">
      <alignment horizontal="center"/>
    </xf>
    <xf numFmtId="0" fontId="88" fillId="34" borderId="1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200025</xdr:colOff>
      <xdr:row>2</xdr:row>
      <xdr:rowOff>133350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view="pageBreakPreview" zoomScale="40" zoomScaleNormal="70" zoomScaleSheetLayoutView="40" zoomScalePageLayoutView="0" workbookViewId="0" topLeftCell="A13">
      <pane xSplit="2" topLeftCell="C1" activePane="topRight" state="frozen"/>
      <selection pane="topLeft" activeCell="A1" sqref="A1"/>
      <selection pane="topRight" activeCell="O38" sqref="O38"/>
    </sheetView>
  </sheetViews>
  <sheetFormatPr defaultColWidth="9.140625" defaultRowHeight="15"/>
  <cols>
    <col min="1" max="1" width="6.28125" style="109" customWidth="1"/>
    <col min="2" max="2" width="26.28125" style="109" bestFit="1" customWidth="1"/>
    <col min="3" max="3" width="20.00390625" style="35" customWidth="1"/>
    <col min="4" max="7" width="17.28125" style="35" customWidth="1"/>
    <col min="8" max="8" width="16.28125" style="35" customWidth="1"/>
    <col min="9" max="9" width="18.421875" style="109" customWidth="1"/>
    <col min="10" max="10" width="18.140625" style="52" customWidth="1"/>
    <col min="11" max="11" width="16.140625" style="52" customWidth="1"/>
    <col min="12" max="12" width="18.57421875" style="109" customWidth="1"/>
    <col min="13" max="16" width="15.7109375" style="35" customWidth="1"/>
    <col min="17" max="17" width="20.7109375" style="35" customWidth="1"/>
    <col min="18" max="18" width="15.7109375" style="35" customWidth="1"/>
    <col min="19" max="21" width="12.7109375" style="35" customWidth="1"/>
    <col min="22" max="22" width="29.140625" style="37" customWidth="1"/>
    <col min="23" max="16384" width="9.140625" style="37" customWidth="1"/>
  </cols>
  <sheetData>
    <row r="1" spans="1:21" s="54" customFormat="1" ht="12" customHeight="1">
      <c r="A1" s="47"/>
      <c r="B1" s="53"/>
      <c r="C1" s="53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290"/>
      <c r="Q1" s="290"/>
      <c r="R1" s="290"/>
      <c r="S1" s="290"/>
      <c r="T1" s="47"/>
      <c r="U1" s="53"/>
    </row>
    <row r="2" spans="1:21" s="54" customFormat="1" ht="31.5" customHeight="1">
      <c r="A2" s="291" t="s">
        <v>123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</row>
    <row r="3" spans="1:21" s="54" customFormat="1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294" t="s">
        <v>149</v>
      </c>
      <c r="T3" s="294"/>
      <c r="U3" s="53"/>
    </row>
    <row r="4" spans="1:21" s="54" customFormat="1" ht="24.75" customHeight="1">
      <c r="A4" s="292" t="s">
        <v>36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1" s="54" customFormat="1" ht="13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102"/>
      <c r="T5" s="53"/>
      <c r="U5" s="53"/>
    </row>
    <row r="6" spans="1:21" s="101" customFormat="1" ht="30.75" customHeight="1">
      <c r="A6" s="293" t="s">
        <v>148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</row>
    <row r="7" spans="1:21" s="99" customFormat="1" ht="35.25" customHeight="1">
      <c r="A7" s="126"/>
      <c r="B7" s="95"/>
      <c r="C7" s="50"/>
      <c r="D7" s="50"/>
      <c r="E7" s="50"/>
      <c r="F7" s="50"/>
      <c r="G7" s="50"/>
      <c r="H7" s="96"/>
      <c r="I7" s="50"/>
      <c r="J7" s="50"/>
      <c r="K7" s="50"/>
      <c r="L7" s="97"/>
      <c r="M7" s="97"/>
      <c r="N7" s="97"/>
      <c r="O7" s="50"/>
      <c r="P7" s="97"/>
      <c r="Q7" s="50"/>
      <c r="R7" s="50"/>
      <c r="S7" s="50"/>
      <c r="T7" s="98"/>
      <c r="U7" s="95"/>
    </row>
    <row r="8" spans="1:21" s="141" customFormat="1" ht="20.25">
      <c r="A8" s="283">
        <v>1</v>
      </c>
      <c r="B8" s="283">
        <v>2</v>
      </c>
      <c r="C8" s="140"/>
      <c r="D8" s="283">
        <v>3</v>
      </c>
      <c r="E8" s="283"/>
      <c r="F8" s="283"/>
      <c r="G8" s="283"/>
      <c r="H8" s="283">
        <v>4</v>
      </c>
      <c r="I8" s="283">
        <v>5</v>
      </c>
      <c r="J8" s="283">
        <v>6</v>
      </c>
      <c r="K8" s="283">
        <v>7</v>
      </c>
      <c r="L8" s="283">
        <v>8</v>
      </c>
      <c r="M8" s="283">
        <v>9</v>
      </c>
      <c r="N8" s="283"/>
      <c r="O8" s="283"/>
      <c r="P8" s="283"/>
      <c r="Q8" s="283"/>
      <c r="R8" s="140"/>
      <c r="S8" s="283">
        <v>10</v>
      </c>
      <c r="T8" s="283">
        <v>11</v>
      </c>
      <c r="U8" s="283">
        <v>12</v>
      </c>
    </row>
    <row r="9" spans="1:21" s="141" customFormat="1" ht="20.25">
      <c r="A9" s="283"/>
      <c r="B9" s="283"/>
      <c r="C9" s="140"/>
      <c r="D9" s="140" t="s">
        <v>16</v>
      </c>
      <c r="E9" s="140" t="s">
        <v>17</v>
      </c>
      <c r="F9" s="140" t="s">
        <v>18</v>
      </c>
      <c r="G9" s="140" t="s">
        <v>19</v>
      </c>
      <c r="H9" s="283"/>
      <c r="I9" s="283">
        <v>5</v>
      </c>
      <c r="J9" s="283">
        <v>6</v>
      </c>
      <c r="K9" s="283">
        <v>7</v>
      </c>
      <c r="L9" s="283">
        <v>8</v>
      </c>
      <c r="M9" s="140" t="s">
        <v>16</v>
      </c>
      <c r="N9" s="140" t="s">
        <v>17</v>
      </c>
      <c r="O9" s="140" t="s">
        <v>18</v>
      </c>
      <c r="P9" s="140" t="s">
        <v>19</v>
      </c>
      <c r="Q9" s="140" t="s">
        <v>20</v>
      </c>
      <c r="R9" s="140"/>
      <c r="S9" s="283"/>
      <c r="T9" s="283"/>
      <c r="U9" s="283"/>
    </row>
    <row r="10" spans="1:21" s="142" customFormat="1" ht="76.5" customHeight="1">
      <c r="A10" s="283" t="s">
        <v>0</v>
      </c>
      <c r="B10" s="288" t="s">
        <v>21</v>
      </c>
      <c r="C10" s="283" t="s">
        <v>134</v>
      </c>
      <c r="D10" s="287" t="s">
        <v>1</v>
      </c>
      <c r="E10" s="287"/>
      <c r="F10" s="287"/>
      <c r="G10" s="287"/>
      <c r="H10" s="283" t="s">
        <v>6</v>
      </c>
      <c r="I10" s="283" t="s">
        <v>7</v>
      </c>
      <c r="J10" s="283" t="s">
        <v>8</v>
      </c>
      <c r="K10" s="283" t="s">
        <v>9</v>
      </c>
      <c r="L10" s="283" t="s">
        <v>10</v>
      </c>
      <c r="M10" s="283" t="s">
        <v>11</v>
      </c>
      <c r="N10" s="283"/>
      <c r="O10" s="283"/>
      <c r="P10" s="283"/>
      <c r="Q10" s="283"/>
      <c r="R10" s="283"/>
      <c r="S10" s="286" t="s">
        <v>13</v>
      </c>
      <c r="T10" s="286" t="s">
        <v>14</v>
      </c>
      <c r="U10" s="286" t="s">
        <v>15</v>
      </c>
    </row>
    <row r="11" spans="1:21" s="142" customFormat="1" ht="207.75" customHeight="1">
      <c r="A11" s="283"/>
      <c r="B11" s="288"/>
      <c r="C11" s="283"/>
      <c r="D11" s="143" t="s">
        <v>2</v>
      </c>
      <c r="E11" s="143" t="s">
        <v>3</v>
      </c>
      <c r="F11" s="143" t="s">
        <v>4</v>
      </c>
      <c r="G11" s="143" t="s">
        <v>5</v>
      </c>
      <c r="H11" s="283"/>
      <c r="I11" s="283"/>
      <c r="J11" s="283"/>
      <c r="K11" s="283"/>
      <c r="L11" s="283"/>
      <c r="M11" s="140" t="s">
        <v>2</v>
      </c>
      <c r="N11" s="140" t="s">
        <v>3</v>
      </c>
      <c r="O11" s="140" t="s">
        <v>4</v>
      </c>
      <c r="P11" s="140" t="s">
        <v>5</v>
      </c>
      <c r="Q11" s="140" t="s">
        <v>12</v>
      </c>
      <c r="R11" s="140" t="s">
        <v>109</v>
      </c>
      <c r="S11" s="286"/>
      <c r="T11" s="286"/>
      <c r="U11" s="286"/>
    </row>
    <row r="12" spans="1:21" s="141" customFormat="1" ht="42" customHeight="1">
      <c r="A12" s="144">
        <v>1</v>
      </c>
      <c r="B12" s="144">
        <v>2</v>
      </c>
      <c r="C12" s="144">
        <v>3</v>
      </c>
      <c r="D12" s="144" t="s">
        <v>111</v>
      </c>
      <c r="E12" s="144" t="s">
        <v>112</v>
      </c>
      <c r="F12" s="144" t="s">
        <v>113</v>
      </c>
      <c r="G12" s="144" t="s">
        <v>114</v>
      </c>
      <c r="H12" s="144">
        <v>4</v>
      </c>
      <c r="I12" s="144">
        <v>5</v>
      </c>
      <c r="J12" s="144">
        <v>6</v>
      </c>
      <c r="K12" s="144">
        <v>7</v>
      </c>
      <c r="L12" s="144">
        <v>8</v>
      </c>
      <c r="M12" s="144" t="s">
        <v>115</v>
      </c>
      <c r="N12" s="144" t="s">
        <v>116</v>
      </c>
      <c r="O12" s="144" t="s">
        <v>117</v>
      </c>
      <c r="P12" s="144" t="s">
        <v>118</v>
      </c>
      <c r="Q12" s="144" t="s">
        <v>119</v>
      </c>
      <c r="R12" s="144" t="s">
        <v>110</v>
      </c>
      <c r="S12" s="144">
        <v>10</v>
      </c>
      <c r="T12" s="144">
        <v>11</v>
      </c>
      <c r="U12" s="144">
        <v>12</v>
      </c>
    </row>
    <row r="13" spans="1:22" s="139" customFormat="1" ht="47.25" customHeight="1">
      <c r="A13" s="145">
        <v>1</v>
      </c>
      <c r="B13" s="145" t="s">
        <v>22</v>
      </c>
      <c r="C13" s="145">
        <v>40448</v>
      </c>
      <c r="D13" s="145">
        <v>21046</v>
      </c>
      <c r="E13" s="145">
        <v>8586</v>
      </c>
      <c r="F13" s="145">
        <v>10816</v>
      </c>
      <c r="G13" s="145">
        <f aca="true" t="shared" si="0" ref="G13:G25">SUM(D13:F13)</f>
        <v>40448</v>
      </c>
      <c r="H13" s="145">
        <v>3540</v>
      </c>
      <c r="I13" s="145">
        <v>4625</v>
      </c>
      <c r="J13" s="146">
        <f>2049+1491</f>
        <v>3540</v>
      </c>
      <c r="K13" s="146">
        <v>1491</v>
      </c>
      <c r="L13" s="145">
        <v>89210</v>
      </c>
      <c r="M13" s="147">
        <v>0.8028519</v>
      </c>
      <c r="N13" s="147">
        <v>0.33431330000000004</v>
      </c>
      <c r="O13" s="147">
        <v>0.2617148</v>
      </c>
      <c r="P13" s="147">
        <f>SUM(M13:O13)</f>
        <v>1.3988800000000001</v>
      </c>
      <c r="Q13" s="147">
        <v>0.6643661</v>
      </c>
      <c r="R13" s="147">
        <v>0.0145548</v>
      </c>
      <c r="S13" s="145">
        <v>0</v>
      </c>
      <c r="T13" s="145">
        <v>402</v>
      </c>
      <c r="U13" s="145">
        <v>8</v>
      </c>
      <c r="V13" s="141"/>
    </row>
    <row r="14" spans="1:22" s="139" customFormat="1" ht="53.25" customHeight="1">
      <c r="A14" s="145">
        <v>2</v>
      </c>
      <c r="B14" s="145" t="s">
        <v>23</v>
      </c>
      <c r="C14" s="145">
        <v>45215</v>
      </c>
      <c r="D14" s="145">
        <v>17364</v>
      </c>
      <c r="E14" s="145">
        <v>5073</v>
      </c>
      <c r="F14" s="145">
        <v>22778</v>
      </c>
      <c r="G14" s="145">
        <f t="shared" si="0"/>
        <v>45215</v>
      </c>
      <c r="H14" s="145">
        <v>5378</v>
      </c>
      <c r="I14" s="145">
        <v>5365</v>
      </c>
      <c r="J14" s="145">
        <f>3214+2164</f>
        <v>5378</v>
      </c>
      <c r="K14" s="145">
        <v>2164</v>
      </c>
      <c r="L14" s="145">
        <v>103527</v>
      </c>
      <c r="M14" s="147">
        <v>0.4449699999999999</v>
      </c>
      <c r="N14" s="147">
        <v>0.32045</v>
      </c>
      <c r="O14" s="147">
        <v>0.7452399999999999</v>
      </c>
      <c r="P14" s="147">
        <f aca="true" t="shared" si="1" ref="P14:P25">SUM(M14:O14)</f>
        <v>1.51066</v>
      </c>
      <c r="Q14" s="147">
        <v>0.53464</v>
      </c>
      <c r="R14" s="147">
        <v>0.6357172</v>
      </c>
      <c r="S14" s="145">
        <v>0</v>
      </c>
      <c r="T14" s="145">
        <v>0</v>
      </c>
      <c r="U14" s="145">
        <v>0</v>
      </c>
      <c r="V14" s="141"/>
    </row>
    <row r="15" spans="1:22" s="226" customFormat="1" ht="47.25" customHeight="1">
      <c r="A15" s="145">
        <v>3</v>
      </c>
      <c r="B15" s="145" t="s">
        <v>24</v>
      </c>
      <c r="C15" s="145">
        <v>80508</v>
      </c>
      <c r="D15" s="145">
        <v>39105</v>
      </c>
      <c r="E15" s="145">
        <v>16764</v>
      </c>
      <c r="F15" s="145">
        <v>22691</v>
      </c>
      <c r="G15" s="145">
        <f t="shared" si="0"/>
        <v>78560</v>
      </c>
      <c r="H15" s="145">
        <v>17676</v>
      </c>
      <c r="I15" s="145">
        <v>11864</v>
      </c>
      <c r="J15" s="145">
        <f>3316+13660</f>
        <v>16976</v>
      </c>
      <c r="K15" s="146">
        <v>13660</v>
      </c>
      <c r="L15" s="145">
        <v>297895</v>
      </c>
      <c r="M15" s="147">
        <v>1.81714</v>
      </c>
      <c r="N15" s="147">
        <v>0.9109</v>
      </c>
      <c r="O15" s="147">
        <v>1.16478</v>
      </c>
      <c r="P15" s="147">
        <f t="shared" si="1"/>
        <v>3.89282</v>
      </c>
      <c r="Q15" s="148">
        <v>1.70758</v>
      </c>
      <c r="R15" s="148">
        <v>0.10012</v>
      </c>
      <c r="S15" s="145">
        <v>0</v>
      </c>
      <c r="T15" s="145">
        <v>52</v>
      </c>
      <c r="U15" s="145">
        <v>7</v>
      </c>
      <c r="V15" s="141"/>
    </row>
    <row r="16" spans="1:22" s="149" customFormat="1" ht="47.25" customHeight="1">
      <c r="A16" s="145">
        <v>4</v>
      </c>
      <c r="B16" s="145" t="s">
        <v>25</v>
      </c>
      <c r="C16" s="145">
        <v>52453</v>
      </c>
      <c r="D16" s="145">
        <v>23825</v>
      </c>
      <c r="E16" s="145">
        <v>10109</v>
      </c>
      <c r="F16" s="145">
        <v>18519</v>
      </c>
      <c r="G16" s="145">
        <f t="shared" si="0"/>
        <v>52453</v>
      </c>
      <c r="H16" s="145">
        <v>5485</v>
      </c>
      <c r="I16" s="145">
        <v>10180</v>
      </c>
      <c r="J16" s="145">
        <f>1866+3619</f>
        <v>5485</v>
      </c>
      <c r="K16" s="145">
        <v>3619</v>
      </c>
      <c r="L16" s="145">
        <v>196381</v>
      </c>
      <c r="M16" s="147">
        <v>0.69283</v>
      </c>
      <c r="N16" s="147">
        <v>0.1534</v>
      </c>
      <c r="O16" s="147">
        <v>0.28658</v>
      </c>
      <c r="P16" s="147">
        <f t="shared" si="1"/>
        <v>1.1328099999999999</v>
      </c>
      <c r="Q16" s="148">
        <v>0.50556</v>
      </c>
      <c r="R16" s="148">
        <v>0.08718</v>
      </c>
      <c r="S16" s="145">
        <v>0</v>
      </c>
      <c r="T16" s="145">
        <v>117</v>
      </c>
      <c r="U16" s="146">
        <v>4</v>
      </c>
      <c r="V16" s="141"/>
    </row>
    <row r="17" spans="1:22" s="139" customFormat="1" ht="47.25" customHeight="1">
      <c r="A17" s="145">
        <v>5</v>
      </c>
      <c r="B17" s="145" t="s">
        <v>26</v>
      </c>
      <c r="C17" s="145">
        <v>60769</v>
      </c>
      <c r="D17" s="145">
        <v>8800</v>
      </c>
      <c r="E17" s="145">
        <v>31668</v>
      </c>
      <c r="F17" s="145">
        <v>19552</v>
      </c>
      <c r="G17" s="145">
        <f t="shared" si="0"/>
        <v>60020</v>
      </c>
      <c r="H17" s="145">
        <v>9338</v>
      </c>
      <c r="I17" s="145">
        <v>9117</v>
      </c>
      <c r="J17" s="145">
        <f>4509+4736</f>
        <v>9245</v>
      </c>
      <c r="K17" s="145">
        <v>4736</v>
      </c>
      <c r="L17" s="145">
        <v>175801</v>
      </c>
      <c r="M17" s="147">
        <v>0.28282</v>
      </c>
      <c r="N17" s="147">
        <v>1.12895</v>
      </c>
      <c r="O17" s="147">
        <v>0.75418</v>
      </c>
      <c r="P17" s="147">
        <f t="shared" si="1"/>
        <v>2.16595</v>
      </c>
      <c r="Q17" s="148">
        <v>1.00767</v>
      </c>
      <c r="R17" s="148">
        <v>0.0984</v>
      </c>
      <c r="S17" s="146">
        <v>0</v>
      </c>
      <c r="T17" s="146">
        <v>510</v>
      </c>
      <c r="U17" s="146">
        <v>2</v>
      </c>
      <c r="V17" s="141"/>
    </row>
    <row r="18" spans="1:22" s="139" customFormat="1" ht="47.25" customHeight="1">
      <c r="A18" s="145">
        <v>6</v>
      </c>
      <c r="B18" s="145" t="s">
        <v>27</v>
      </c>
      <c r="C18" s="146">
        <v>40722</v>
      </c>
      <c r="D18" s="146">
        <v>16724</v>
      </c>
      <c r="E18" s="146">
        <v>13784</v>
      </c>
      <c r="F18" s="146">
        <v>10194</v>
      </c>
      <c r="G18" s="145">
        <f t="shared" si="0"/>
        <v>40702</v>
      </c>
      <c r="H18" s="146">
        <v>20247</v>
      </c>
      <c r="I18" s="145">
        <v>15016</v>
      </c>
      <c r="J18" s="146">
        <v>17679</v>
      </c>
      <c r="K18" s="146">
        <v>2250</v>
      </c>
      <c r="L18" s="145">
        <v>289699</v>
      </c>
      <c r="M18" s="148">
        <v>1.3534599999999999</v>
      </c>
      <c r="N18" s="148">
        <v>0.6271</v>
      </c>
      <c r="O18" s="148">
        <v>0.69206</v>
      </c>
      <c r="P18" s="147">
        <f t="shared" si="1"/>
        <v>2.6726199999999998</v>
      </c>
      <c r="Q18" s="148">
        <v>1.0731</v>
      </c>
      <c r="R18" s="147">
        <v>0.259</v>
      </c>
      <c r="S18" s="145">
        <v>0</v>
      </c>
      <c r="T18" s="145">
        <v>245</v>
      </c>
      <c r="U18" s="145">
        <v>35</v>
      </c>
      <c r="V18" s="141"/>
    </row>
    <row r="19" spans="1:22" s="139" customFormat="1" ht="47.25" customHeight="1">
      <c r="A19" s="145">
        <v>7</v>
      </c>
      <c r="B19" s="145" t="s">
        <v>125</v>
      </c>
      <c r="C19" s="145">
        <v>39294</v>
      </c>
      <c r="D19" s="145">
        <v>7539</v>
      </c>
      <c r="E19" s="145">
        <v>16324</v>
      </c>
      <c r="F19" s="145">
        <v>15431</v>
      </c>
      <c r="G19" s="145">
        <f t="shared" si="0"/>
        <v>39294</v>
      </c>
      <c r="H19" s="145">
        <v>3766</v>
      </c>
      <c r="I19" s="145">
        <v>9971</v>
      </c>
      <c r="J19" s="145">
        <v>3766</v>
      </c>
      <c r="K19" s="145">
        <v>3766</v>
      </c>
      <c r="L19" s="145">
        <v>192341</v>
      </c>
      <c r="M19" s="147">
        <v>0.08711</v>
      </c>
      <c r="N19" s="147">
        <v>0.13302</v>
      </c>
      <c r="O19" s="147">
        <v>0.13789</v>
      </c>
      <c r="P19" s="147">
        <f t="shared" si="1"/>
        <v>0.35802</v>
      </c>
      <c r="Q19" s="147">
        <v>0.20038</v>
      </c>
      <c r="R19" s="147">
        <v>0.0562</v>
      </c>
      <c r="S19" s="145">
        <v>0</v>
      </c>
      <c r="T19" s="145">
        <v>0</v>
      </c>
      <c r="U19" s="145">
        <v>0</v>
      </c>
      <c r="V19" s="141"/>
    </row>
    <row r="20" spans="1:22" s="139" customFormat="1" ht="47.25" customHeight="1">
      <c r="A20" s="145">
        <v>8</v>
      </c>
      <c r="B20" s="145" t="s">
        <v>29</v>
      </c>
      <c r="C20" s="145">
        <v>58540</v>
      </c>
      <c r="D20" s="145">
        <v>18394</v>
      </c>
      <c r="E20" s="145">
        <v>20606</v>
      </c>
      <c r="F20" s="145">
        <v>19540</v>
      </c>
      <c r="G20" s="145">
        <f t="shared" si="0"/>
        <v>58540</v>
      </c>
      <c r="H20" s="145">
        <v>2293</v>
      </c>
      <c r="I20" s="145">
        <v>7912</v>
      </c>
      <c r="J20" s="145">
        <f>1715+578</f>
        <v>2293</v>
      </c>
      <c r="K20" s="145">
        <v>578</v>
      </c>
      <c r="L20" s="145">
        <v>147364</v>
      </c>
      <c r="M20" s="212">
        <v>0.31292</v>
      </c>
      <c r="N20" s="147">
        <v>0.19557</v>
      </c>
      <c r="O20" s="147">
        <v>0.35333</v>
      </c>
      <c r="P20" s="147">
        <f t="shared" si="1"/>
        <v>0.86182</v>
      </c>
      <c r="Q20" s="148">
        <v>0.71196</v>
      </c>
      <c r="R20" s="148">
        <v>0</v>
      </c>
      <c r="S20" s="146">
        <v>0</v>
      </c>
      <c r="T20" s="146">
        <v>162</v>
      </c>
      <c r="U20" s="146">
        <v>26</v>
      </c>
      <c r="V20" s="141"/>
    </row>
    <row r="21" spans="1:22" s="139" customFormat="1" ht="47.25" customHeight="1">
      <c r="A21" s="145">
        <v>9</v>
      </c>
      <c r="B21" s="145" t="s">
        <v>30</v>
      </c>
      <c r="C21" s="145">
        <v>24986</v>
      </c>
      <c r="D21" s="145">
        <v>5981</v>
      </c>
      <c r="E21" s="145">
        <v>12141</v>
      </c>
      <c r="F21" s="145">
        <v>6675</v>
      </c>
      <c r="G21" s="145">
        <f t="shared" si="0"/>
        <v>24797</v>
      </c>
      <c r="H21" s="145">
        <v>4973</v>
      </c>
      <c r="I21" s="145">
        <v>3618</v>
      </c>
      <c r="J21" s="145">
        <f>3691+1118</f>
        <v>4809</v>
      </c>
      <c r="K21" s="145">
        <v>1118</v>
      </c>
      <c r="L21" s="145">
        <v>69754</v>
      </c>
      <c r="M21" s="147">
        <v>0.22905</v>
      </c>
      <c r="N21" s="147">
        <v>0.41856000000000004</v>
      </c>
      <c r="O21" s="147">
        <v>0.21152</v>
      </c>
      <c r="P21" s="147">
        <f t="shared" si="1"/>
        <v>0.8591300000000001</v>
      </c>
      <c r="Q21" s="147">
        <v>0.39944999999999997</v>
      </c>
      <c r="R21" s="147">
        <v>0.0018</v>
      </c>
      <c r="S21" s="145">
        <v>0</v>
      </c>
      <c r="T21" s="145">
        <v>0</v>
      </c>
      <c r="U21" s="145">
        <v>0</v>
      </c>
      <c r="V21" s="141"/>
    </row>
    <row r="22" spans="1:22" s="139" customFormat="1" ht="47.25" customHeight="1">
      <c r="A22" s="145">
        <v>10</v>
      </c>
      <c r="B22" s="145" t="s">
        <v>31</v>
      </c>
      <c r="C22" s="145">
        <v>68606</v>
      </c>
      <c r="D22" s="145">
        <v>48485</v>
      </c>
      <c r="E22" s="145">
        <v>1004</v>
      </c>
      <c r="F22" s="145">
        <v>18261</v>
      </c>
      <c r="G22" s="145">
        <v>67750</v>
      </c>
      <c r="H22" s="145">
        <f>4102+1656</f>
        <v>5758</v>
      </c>
      <c r="I22" s="145">
        <v>9276</v>
      </c>
      <c r="J22" s="145">
        <v>5758</v>
      </c>
      <c r="K22" s="145">
        <v>3196</v>
      </c>
      <c r="L22" s="145">
        <v>282023</v>
      </c>
      <c r="M22" s="147">
        <v>0.7736000000000001</v>
      </c>
      <c r="N22" s="147">
        <v>0.00244</v>
      </c>
      <c r="O22" s="147">
        <v>0.21686</v>
      </c>
      <c r="P22" s="147">
        <v>0.9929000000000001</v>
      </c>
      <c r="Q22" s="148">
        <v>0.39641</v>
      </c>
      <c r="R22" s="148">
        <v>0.020176400000000004</v>
      </c>
      <c r="S22" s="145">
        <v>0</v>
      </c>
      <c r="T22" s="145">
        <v>353</v>
      </c>
      <c r="U22" s="146">
        <v>0</v>
      </c>
      <c r="V22" s="141"/>
    </row>
    <row r="23" spans="1:22" s="139" customFormat="1" ht="47.25" customHeight="1">
      <c r="A23" s="145">
        <v>11</v>
      </c>
      <c r="B23" s="145" t="s">
        <v>32</v>
      </c>
      <c r="C23" s="145">
        <v>26331</v>
      </c>
      <c r="D23" s="145">
        <v>3949</v>
      </c>
      <c r="E23" s="145">
        <v>15086</v>
      </c>
      <c r="F23" s="145">
        <v>7296</v>
      </c>
      <c r="G23" s="145">
        <f t="shared" si="0"/>
        <v>26331</v>
      </c>
      <c r="H23" s="145">
        <v>3918</v>
      </c>
      <c r="I23" s="145">
        <v>3963</v>
      </c>
      <c r="J23" s="145">
        <v>3918</v>
      </c>
      <c r="K23" s="145">
        <v>3918</v>
      </c>
      <c r="L23" s="145">
        <v>76407</v>
      </c>
      <c r="M23" s="147">
        <v>0.15567999999999999</v>
      </c>
      <c r="N23" s="147">
        <v>0.56905</v>
      </c>
      <c r="O23" s="147">
        <v>0.46242</v>
      </c>
      <c r="P23" s="147">
        <f t="shared" si="1"/>
        <v>1.18715</v>
      </c>
      <c r="Q23" s="147">
        <v>0.26120999999999994</v>
      </c>
      <c r="R23" s="147">
        <v>0.19795000000000001</v>
      </c>
      <c r="S23" s="145">
        <v>0</v>
      </c>
      <c r="T23" s="145">
        <v>175.00035</v>
      </c>
      <c r="U23" s="145">
        <v>0</v>
      </c>
      <c r="V23" s="141"/>
    </row>
    <row r="24" spans="1:22" s="139" customFormat="1" ht="51" customHeight="1">
      <c r="A24" s="145">
        <v>12</v>
      </c>
      <c r="B24" s="145" t="s">
        <v>33</v>
      </c>
      <c r="C24" s="145">
        <v>51625</v>
      </c>
      <c r="D24" s="145">
        <v>29922</v>
      </c>
      <c r="E24" s="145">
        <v>2727</v>
      </c>
      <c r="F24" s="145">
        <v>18976</v>
      </c>
      <c r="G24" s="145">
        <f t="shared" si="0"/>
        <v>51625</v>
      </c>
      <c r="H24" s="46">
        <v>5786</v>
      </c>
      <c r="I24" s="145">
        <v>4763</v>
      </c>
      <c r="J24" s="146">
        <f>4891+895</f>
        <v>5786</v>
      </c>
      <c r="K24" s="146">
        <v>895</v>
      </c>
      <c r="L24" s="145">
        <v>91879</v>
      </c>
      <c r="M24" s="147">
        <v>0.37988</v>
      </c>
      <c r="N24" s="147">
        <v>0.01144</v>
      </c>
      <c r="O24" s="147">
        <v>0.31989999999999996</v>
      </c>
      <c r="P24" s="147">
        <f t="shared" si="1"/>
        <v>0.71122</v>
      </c>
      <c r="Q24" s="148">
        <v>0.30225</v>
      </c>
      <c r="R24" s="148">
        <v>0.23399</v>
      </c>
      <c r="S24" s="145">
        <v>0</v>
      </c>
      <c r="T24" s="145">
        <v>58</v>
      </c>
      <c r="U24" s="145">
        <v>0</v>
      </c>
      <c r="V24" s="141"/>
    </row>
    <row r="25" spans="1:22" s="150" customFormat="1" ht="53.25" customHeight="1">
      <c r="A25" s="145">
        <v>13</v>
      </c>
      <c r="B25" s="145" t="s">
        <v>34</v>
      </c>
      <c r="C25" s="145">
        <v>58642</v>
      </c>
      <c r="D25" s="145">
        <v>34782</v>
      </c>
      <c r="E25" s="145">
        <v>4355</v>
      </c>
      <c r="F25" s="145">
        <v>19505</v>
      </c>
      <c r="G25" s="145">
        <f t="shared" si="0"/>
        <v>58642</v>
      </c>
      <c r="H25" s="145">
        <v>7268</v>
      </c>
      <c r="I25" s="145">
        <v>4759</v>
      </c>
      <c r="J25" s="145">
        <v>7023</v>
      </c>
      <c r="K25" s="145">
        <v>7023</v>
      </c>
      <c r="L25" s="145">
        <v>90788</v>
      </c>
      <c r="M25" s="147">
        <v>0.48304</v>
      </c>
      <c r="N25" s="147">
        <v>0.02436</v>
      </c>
      <c r="O25" s="147">
        <v>0.29479</v>
      </c>
      <c r="P25" s="147">
        <f t="shared" si="1"/>
        <v>0.8021900000000001</v>
      </c>
      <c r="Q25" s="148">
        <v>0.43338000000000004</v>
      </c>
      <c r="R25" s="148">
        <v>0.1159</v>
      </c>
      <c r="S25" s="146">
        <v>0</v>
      </c>
      <c r="T25" s="146">
        <v>242</v>
      </c>
      <c r="U25" s="146">
        <v>5</v>
      </c>
      <c r="V25" s="141"/>
    </row>
    <row r="26" spans="1:22" s="46" customFormat="1" ht="47.25" customHeight="1">
      <c r="A26" s="145"/>
      <c r="B26" s="145" t="s">
        <v>35</v>
      </c>
      <c r="C26" s="145">
        <f aca="true" t="shared" si="2" ref="C26:O26">SUM(C13:C25)</f>
        <v>648139</v>
      </c>
      <c r="D26" s="145">
        <f t="shared" si="2"/>
        <v>275916</v>
      </c>
      <c r="E26" s="145">
        <f t="shared" si="2"/>
        <v>158227</v>
      </c>
      <c r="F26" s="145">
        <f t="shared" si="2"/>
        <v>210234</v>
      </c>
      <c r="G26" s="145">
        <f t="shared" si="2"/>
        <v>644377</v>
      </c>
      <c r="H26" s="145">
        <f t="shared" si="2"/>
        <v>95426</v>
      </c>
      <c r="I26" s="145">
        <f t="shared" si="2"/>
        <v>100429</v>
      </c>
      <c r="J26" s="145">
        <f t="shared" si="2"/>
        <v>91656</v>
      </c>
      <c r="K26" s="145">
        <f t="shared" si="2"/>
        <v>48414</v>
      </c>
      <c r="L26" s="145">
        <f t="shared" si="2"/>
        <v>2103069</v>
      </c>
      <c r="M26" s="147">
        <f t="shared" si="2"/>
        <v>7.8153519000000005</v>
      </c>
      <c r="N26" s="147">
        <f t="shared" si="2"/>
        <v>4.8295533</v>
      </c>
      <c r="O26" s="147">
        <f t="shared" si="2"/>
        <v>5.901264799999998</v>
      </c>
      <c r="P26" s="147">
        <f aca="true" t="shared" si="3" ref="P26:U26">SUM(P13:P25)</f>
        <v>18.54617</v>
      </c>
      <c r="Q26" s="147">
        <f t="shared" si="3"/>
        <v>8.1979561</v>
      </c>
      <c r="R26" s="147">
        <f t="shared" si="3"/>
        <v>1.8209884</v>
      </c>
      <c r="S26" s="145">
        <f t="shared" si="3"/>
        <v>0</v>
      </c>
      <c r="T26" s="145">
        <f t="shared" si="3"/>
        <v>2316.0003500000003</v>
      </c>
      <c r="U26" s="145">
        <f t="shared" si="3"/>
        <v>87</v>
      </c>
      <c r="V26" s="141"/>
    </row>
    <row r="27" spans="1:16" s="46" customFormat="1" ht="36" customHeight="1">
      <c r="A27" s="124"/>
      <c r="B27" s="124"/>
      <c r="P27" s="212"/>
    </row>
    <row r="28" s="46" customFormat="1" ht="24.75" customHeight="1">
      <c r="A28" s="124"/>
    </row>
    <row r="29" spans="1:21" s="46" customFormat="1" ht="32.25" customHeight="1">
      <c r="A29" s="124"/>
      <c r="B29" s="285" t="s">
        <v>151</v>
      </c>
      <c r="C29" s="285"/>
      <c r="D29" s="285"/>
      <c r="E29" s="285"/>
      <c r="F29" s="285"/>
      <c r="G29" s="285"/>
      <c r="H29" s="285"/>
      <c r="I29" s="285"/>
      <c r="J29" s="285"/>
      <c r="K29" s="285"/>
      <c r="L29" s="124"/>
      <c r="M29" s="100"/>
      <c r="N29" s="100"/>
      <c r="O29" s="124"/>
      <c r="P29" s="289" t="s">
        <v>120</v>
      </c>
      <c r="Q29" s="289"/>
      <c r="R29" s="289"/>
      <c r="S29" s="289"/>
      <c r="T29" s="289"/>
      <c r="U29" s="289"/>
    </row>
    <row r="30" spans="2:21" s="101" customFormat="1" ht="26.25" customHeight="1"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4" t="s">
        <v>121</v>
      </c>
      <c r="Q30" s="284"/>
      <c r="R30" s="284"/>
      <c r="S30" s="284"/>
      <c r="T30" s="284"/>
      <c r="U30" s="284"/>
    </row>
    <row r="31" spans="1:21" s="101" customFormat="1" ht="26.25" customHeight="1">
      <c r="A31" s="52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79" t="s">
        <v>106</v>
      </c>
      <c r="Q31" s="279"/>
      <c r="R31" s="279"/>
      <c r="S31" s="279"/>
      <c r="T31" s="279"/>
      <c r="U31" s="279"/>
    </row>
    <row r="32" spans="1:21" s="101" customFormat="1" ht="24" customHeight="1">
      <c r="A32" s="52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0" t="s">
        <v>122</v>
      </c>
      <c r="Q32" s="280"/>
      <c r="R32" s="280"/>
      <c r="S32" s="280"/>
      <c r="T32" s="280"/>
      <c r="U32" s="280"/>
    </row>
    <row r="33" spans="1:21" s="101" customFormat="1" ht="19.5" customHeight="1">
      <c r="A33" s="52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79" t="s">
        <v>108</v>
      </c>
      <c r="Q33" s="279"/>
      <c r="R33" s="279"/>
      <c r="S33" s="279"/>
      <c r="T33" s="279"/>
      <c r="U33" s="279"/>
    </row>
    <row r="34" spans="1:21" s="101" customFormat="1" ht="21" customHeight="1">
      <c r="A34" s="52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52"/>
      <c r="R34" s="125"/>
      <c r="S34" s="95"/>
      <c r="T34" s="95"/>
      <c r="U34" s="52"/>
    </row>
    <row r="35" spans="2:21" ht="33" customHeight="1">
      <c r="B35" s="110"/>
      <c r="C35" s="38"/>
      <c r="D35" s="38"/>
      <c r="E35" s="38"/>
      <c r="F35" s="38"/>
      <c r="G35" s="38"/>
      <c r="H35" s="38"/>
      <c r="I35" s="110"/>
      <c r="J35" s="51"/>
      <c r="K35" s="51"/>
      <c r="L35" s="110"/>
      <c r="M35" s="38"/>
      <c r="N35" s="38"/>
      <c r="O35" s="38"/>
      <c r="P35" s="38"/>
      <c r="Q35" s="38"/>
      <c r="R35" s="38"/>
      <c r="S35" s="38"/>
      <c r="T35" s="38"/>
      <c r="U35" s="38"/>
    </row>
    <row r="36" spans="1:21" s="36" customFormat="1" ht="26.25">
      <c r="A36" s="111"/>
      <c r="B36" s="111"/>
      <c r="C36" s="278" t="s">
        <v>152</v>
      </c>
      <c r="D36" s="278"/>
      <c r="E36" s="278"/>
      <c r="F36" s="278"/>
      <c r="G36" s="275"/>
      <c r="H36" s="275"/>
      <c r="I36" s="276"/>
      <c r="J36" s="277"/>
      <c r="K36" s="277"/>
      <c r="L36" s="111"/>
      <c r="M36" s="39"/>
      <c r="N36" s="39"/>
      <c r="O36" s="39"/>
      <c r="P36" s="39"/>
      <c r="Q36" s="40"/>
      <c r="R36" s="39"/>
      <c r="S36" s="39"/>
      <c r="T36" s="39"/>
      <c r="U36" s="39"/>
    </row>
    <row r="37" spans="3:11" ht="33" customHeight="1">
      <c r="C37" s="278" t="s">
        <v>153</v>
      </c>
      <c r="D37" s="278"/>
      <c r="E37" s="278"/>
      <c r="F37" s="278"/>
      <c r="G37" s="278"/>
      <c r="H37" s="275"/>
      <c r="I37" s="276"/>
      <c r="J37" s="277"/>
      <c r="K37" s="277"/>
    </row>
    <row r="38" spans="3:14" ht="42.75" customHeight="1">
      <c r="C38" s="278" t="s">
        <v>156</v>
      </c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</row>
    <row r="39" spans="3:13" ht="42.75" customHeight="1">
      <c r="C39" s="278" t="s">
        <v>154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</row>
    <row r="40" spans="3:11" ht="42.75" customHeight="1">
      <c r="C40" s="278" t="s">
        <v>155</v>
      </c>
      <c r="D40" s="278"/>
      <c r="E40" s="278"/>
      <c r="F40" s="278"/>
      <c r="G40" s="278"/>
      <c r="H40" s="278"/>
      <c r="I40" s="276"/>
      <c r="J40" s="277"/>
      <c r="K40" s="277"/>
    </row>
    <row r="41" ht="41.25" customHeight="1"/>
    <row r="42" ht="27.75" customHeight="1"/>
  </sheetData>
  <sheetProtection/>
  <mergeCells count="43">
    <mergeCell ref="P1:S1"/>
    <mergeCell ref="A2:U2"/>
    <mergeCell ref="A4:U4"/>
    <mergeCell ref="A6:U6"/>
    <mergeCell ref="S8:S9"/>
    <mergeCell ref="L8:L9"/>
    <mergeCell ref="D8:G8"/>
    <mergeCell ref="H8:H9"/>
    <mergeCell ref="S3:T3"/>
    <mergeCell ref="A10:A11"/>
    <mergeCell ref="B10:B11"/>
    <mergeCell ref="A8:A9"/>
    <mergeCell ref="B8:B9"/>
    <mergeCell ref="J10:J11"/>
    <mergeCell ref="P29:U29"/>
    <mergeCell ref="T8:T9"/>
    <mergeCell ref="U8:U9"/>
    <mergeCell ref="U10:U11"/>
    <mergeCell ref="S10:S11"/>
    <mergeCell ref="J8:J9"/>
    <mergeCell ref="I8:I9"/>
    <mergeCell ref="B29:K29"/>
    <mergeCell ref="T10:T11"/>
    <mergeCell ref="D10:G10"/>
    <mergeCell ref="M8:Q8"/>
    <mergeCell ref="K8:K9"/>
    <mergeCell ref="L10:L11"/>
    <mergeCell ref="K10:K11"/>
    <mergeCell ref="I10:I11"/>
    <mergeCell ref="M10:R10"/>
    <mergeCell ref="P30:U30"/>
    <mergeCell ref="C10:C11"/>
    <mergeCell ref="H10:H11"/>
    <mergeCell ref="C36:F36"/>
    <mergeCell ref="C37:G37"/>
    <mergeCell ref="C40:H40"/>
    <mergeCell ref="C38:N38"/>
    <mergeCell ref="C39:M39"/>
    <mergeCell ref="P31:U31"/>
    <mergeCell ref="P32:U32"/>
    <mergeCell ref="P33:U33"/>
    <mergeCell ref="B30:O33"/>
    <mergeCell ref="B34:P34"/>
  </mergeCells>
  <printOptions/>
  <pageMargins left="0.45" right="0.1" top="0.25" bottom="0.25" header="0" footer="0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47"/>
  <sheetViews>
    <sheetView view="pageBreakPreview" zoomScale="70" zoomScaleNormal="55" zoomScaleSheetLayoutView="70" zoomScalePageLayoutView="0" workbookViewId="0" topLeftCell="K1">
      <pane ySplit="8" topLeftCell="A21" activePane="bottomLeft" state="frozen"/>
      <selection pane="topLeft" activeCell="A1" sqref="A1"/>
      <selection pane="bottomLeft" activeCell="U25" sqref="U25"/>
    </sheetView>
  </sheetViews>
  <sheetFormatPr defaultColWidth="9.140625" defaultRowHeight="15"/>
  <cols>
    <col min="1" max="1" width="5.57421875" style="108" bestFit="1" customWidth="1"/>
    <col min="2" max="2" width="21.7109375" style="123" bestFit="1" customWidth="1"/>
    <col min="3" max="3" width="20.421875" style="116" bestFit="1" customWidth="1"/>
    <col min="4" max="4" width="8.7109375" style="116" customWidth="1"/>
    <col min="5" max="5" width="8.00390625" style="116" customWidth="1"/>
    <col min="6" max="6" width="20.00390625" style="116" customWidth="1"/>
    <col min="7" max="7" width="12.00390625" style="116" customWidth="1"/>
    <col min="8" max="8" width="12.140625" style="105" customWidth="1"/>
    <col min="9" max="9" width="18.28125" style="116" customWidth="1"/>
    <col min="10" max="10" width="15.421875" style="116" customWidth="1"/>
    <col min="11" max="11" width="17.57421875" style="56" customWidth="1"/>
    <col min="12" max="12" width="19.140625" style="56" bestFit="1" customWidth="1"/>
    <col min="13" max="13" width="14.8515625" style="56" bestFit="1" customWidth="1"/>
    <col min="14" max="14" width="22.00390625" style="56" bestFit="1" customWidth="1"/>
    <col min="15" max="15" width="17.421875" style="56" bestFit="1" customWidth="1"/>
    <col min="16" max="16" width="14.8515625" style="56" customWidth="1"/>
    <col min="17" max="165" width="9.140625" style="54" customWidth="1"/>
    <col min="166" max="16384" width="9.140625" style="53" customWidth="1"/>
  </cols>
  <sheetData>
    <row r="1" spans="1:16" ht="31.5" customHeight="1">
      <c r="A1" s="298" t="s">
        <v>123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16" ht="15" customHeight="1">
      <c r="A2" s="127"/>
      <c r="B2" s="127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P2" s="55"/>
    </row>
    <row r="3" spans="1:16" ht="17.25" customHeight="1">
      <c r="A3" s="299" t="s">
        <v>36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1:16" ht="20.25" customHeight="1">
      <c r="A4" s="300" t="s">
        <v>142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</row>
    <row r="5" spans="1:165" s="57" customFormat="1" ht="45.75" customHeight="1">
      <c r="A5" s="128"/>
      <c r="C5" s="58"/>
      <c r="D5" s="58"/>
      <c r="E5" s="58"/>
      <c r="F5" s="58"/>
      <c r="G5" s="58"/>
      <c r="H5" s="58"/>
      <c r="I5" s="58"/>
      <c r="J5" s="58"/>
      <c r="K5" s="71"/>
      <c r="L5" s="72"/>
      <c r="M5" s="72"/>
      <c r="N5" s="72"/>
      <c r="O5" s="72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</row>
    <row r="6" spans="1:165" s="151" customFormat="1" ht="88.5" customHeight="1">
      <c r="A6" s="295" t="s">
        <v>0</v>
      </c>
      <c r="B6" s="295" t="s">
        <v>38</v>
      </c>
      <c r="C6" s="295" t="s">
        <v>139</v>
      </c>
      <c r="D6" s="295" t="s">
        <v>39</v>
      </c>
      <c r="E6" s="295"/>
      <c r="F6" s="295" t="s">
        <v>100</v>
      </c>
      <c r="G6" s="295"/>
      <c r="H6" s="295" t="s">
        <v>40</v>
      </c>
      <c r="I6" s="295" t="s">
        <v>150</v>
      </c>
      <c r="J6" s="295" t="s">
        <v>48</v>
      </c>
      <c r="K6" s="295" t="s">
        <v>135</v>
      </c>
      <c r="L6" s="295"/>
      <c r="M6" s="295"/>
      <c r="N6" s="295"/>
      <c r="O6" s="295"/>
      <c r="P6" s="295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</row>
    <row r="7" spans="1:165" s="151" customFormat="1" ht="46.5" customHeight="1">
      <c r="A7" s="295"/>
      <c r="B7" s="295"/>
      <c r="C7" s="295"/>
      <c r="D7" s="297" t="s">
        <v>41</v>
      </c>
      <c r="E7" s="297" t="s">
        <v>42</v>
      </c>
      <c r="F7" s="296" t="s">
        <v>41</v>
      </c>
      <c r="G7" s="296" t="s">
        <v>42</v>
      </c>
      <c r="H7" s="295"/>
      <c r="I7" s="295"/>
      <c r="J7" s="295"/>
      <c r="K7" s="295" t="s">
        <v>43</v>
      </c>
      <c r="L7" s="295" t="s">
        <v>44</v>
      </c>
      <c r="M7" s="295" t="s">
        <v>45</v>
      </c>
      <c r="N7" s="295" t="s">
        <v>49</v>
      </c>
      <c r="O7" s="295"/>
      <c r="P7" s="295" t="s">
        <v>124</v>
      </c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</row>
    <row r="8" spans="1:165" s="151" customFormat="1" ht="37.5" customHeight="1">
      <c r="A8" s="295"/>
      <c r="B8" s="295"/>
      <c r="C8" s="295"/>
      <c r="D8" s="297"/>
      <c r="E8" s="297"/>
      <c r="F8" s="296"/>
      <c r="G8" s="296"/>
      <c r="H8" s="295"/>
      <c r="I8" s="295"/>
      <c r="J8" s="295"/>
      <c r="K8" s="295"/>
      <c r="L8" s="295"/>
      <c r="M8" s="295"/>
      <c r="N8" s="153" t="s">
        <v>50</v>
      </c>
      <c r="O8" s="153" t="s">
        <v>51</v>
      </c>
      <c r="P8" s="295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</row>
    <row r="9" spans="1:165" s="57" customFormat="1" ht="18" customHeight="1">
      <c r="A9" s="154"/>
      <c r="B9" s="155">
        <v>1</v>
      </c>
      <c r="C9" s="156">
        <v>2</v>
      </c>
      <c r="D9" s="156">
        <v>3</v>
      </c>
      <c r="E9" s="156">
        <v>4</v>
      </c>
      <c r="F9" s="156">
        <v>5</v>
      </c>
      <c r="G9" s="156">
        <v>6</v>
      </c>
      <c r="H9" s="156">
        <v>7</v>
      </c>
      <c r="I9" s="156">
        <v>8</v>
      </c>
      <c r="J9" s="156">
        <v>9</v>
      </c>
      <c r="K9" s="156">
        <v>10</v>
      </c>
      <c r="L9" s="156">
        <v>11</v>
      </c>
      <c r="M9" s="156">
        <v>12</v>
      </c>
      <c r="N9" s="156">
        <v>13</v>
      </c>
      <c r="O9" s="156">
        <v>14</v>
      </c>
      <c r="P9" s="156">
        <v>15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</row>
    <row r="10" spans="1:166" s="163" customFormat="1" ht="30.75" customHeight="1">
      <c r="A10" s="157">
        <v>1</v>
      </c>
      <c r="B10" s="157" t="s">
        <v>22</v>
      </c>
      <c r="C10" s="158">
        <v>-24.521130000000085</v>
      </c>
      <c r="D10" s="157"/>
      <c r="E10" s="157"/>
      <c r="F10" s="159">
        <v>396.95836</v>
      </c>
      <c r="G10" s="157"/>
      <c r="H10" s="160">
        <v>0.94495</v>
      </c>
      <c r="I10" s="159">
        <f>SUM(C10:H10)</f>
        <v>373.38217999999995</v>
      </c>
      <c r="J10" s="159">
        <v>178.43</v>
      </c>
      <c r="K10" s="159">
        <v>232.75322</v>
      </c>
      <c r="L10" s="159">
        <v>14.8935</v>
      </c>
      <c r="M10" s="159">
        <v>81.33315</v>
      </c>
      <c r="N10" s="159">
        <v>8.33329</v>
      </c>
      <c r="O10" s="159">
        <v>2.82768</v>
      </c>
      <c r="P10" s="159">
        <f>SUM(K10:O10)</f>
        <v>340.14083999999997</v>
      </c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2"/>
    </row>
    <row r="11" spans="1:16" s="161" customFormat="1" ht="30.75" customHeight="1">
      <c r="A11" s="157">
        <v>2</v>
      </c>
      <c r="B11" s="157" t="s">
        <v>23</v>
      </c>
      <c r="C11" s="158">
        <v>44.29831999999999</v>
      </c>
      <c r="D11" s="157"/>
      <c r="E11" s="157"/>
      <c r="F11" s="159">
        <v>570.37334</v>
      </c>
      <c r="G11" s="157"/>
      <c r="H11" s="160">
        <v>1.22253</v>
      </c>
      <c r="I11" s="159">
        <f aca="true" t="shared" si="0" ref="I11:I21">SUM(C11:H11)</f>
        <v>615.89419</v>
      </c>
      <c r="J11" s="159">
        <v>207.0375</v>
      </c>
      <c r="K11" s="159">
        <v>334.23894000000007</v>
      </c>
      <c r="L11" s="159">
        <v>25.679309999999997</v>
      </c>
      <c r="M11" s="159">
        <v>140.65241999999998</v>
      </c>
      <c r="N11" s="159">
        <v>9.45567</v>
      </c>
      <c r="O11" s="159">
        <v>4.89254</v>
      </c>
      <c r="P11" s="159">
        <f>SUM(K11:O11)</f>
        <v>514.9188800000001</v>
      </c>
    </row>
    <row r="12" spans="1:16" s="161" customFormat="1" ht="30.75" customHeight="1">
      <c r="A12" s="157">
        <v>3</v>
      </c>
      <c r="B12" s="157" t="s">
        <v>24</v>
      </c>
      <c r="C12" s="158">
        <v>106.74732510000013</v>
      </c>
      <c r="D12" s="157"/>
      <c r="E12" s="157"/>
      <c r="F12" s="159">
        <v>724.24484</v>
      </c>
      <c r="G12" s="157"/>
      <c r="H12" s="160">
        <v>0.01</v>
      </c>
      <c r="I12" s="159">
        <f t="shared" si="0"/>
        <v>831.0021651000001</v>
      </c>
      <c r="J12" s="159">
        <v>561.6923</v>
      </c>
      <c r="K12" s="159">
        <v>435.26867</v>
      </c>
      <c r="L12" s="159">
        <v>19.09366</v>
      </c>
      <c r="M12" s="159">
        <v>92.59835</v>
      </c>
      <c r="N12" s="159">
        <v>3.46691</v>
      </c>
      <c r="O12" s="159">
        <v>3.51759</v>
      </c>
      <c r="P12" s="159">
        <f>SUM(K12:O12)</f>
        <v>553.94518</v>
      </c>
    </row>
    <row r="13" spans="1:17" s="164" customFormat="1" ht="30.75" customHeight="1">
      <c r="A13" s="157">
        <v>4</v>
      </c>
      <c r="B13" s="157" t="s">
        <v>25</v>
      </c>
      <c r="C13" s="158">
        <v>42.23099999999977</v>
      </c>
      <c r="D13" s="157"/>
      <c r="E13" s="157"/>
      <c r="F13" s="159">
        <v>1307.1587</v>
      </c>
      <c r="G13" s="157"/>
      <c r="H13" s="160">
        <v>4.07613</v>
      </c>
      <c r="I13" s="159">
        <f t="shared" si="0"/>
        <v>1353.4658299999996</v>
      </c>
      <c r="J13" s="159">
        <v>392.7625</v>
      </c>
      <c r="K13" s="159">
        <v>836.41</v>
      </c>
      <c r="L13" s="159">
        <v>50.96647</v>
      </c>
      <c r="M13" s="159">
        <v>173.72615</v>
      </c>
      <c r="N13" s="159">
        <v>11.01715</v>
      </c>
      <c r="O13" s="159">
        <v>5.81915</v>
      </c>
      <c r="P13" s="159">
        <f aca="true" t="shared" si="1" ref="P13:P24">SUM(K13:O13)</f>
        <v>1077.9389199999998</v>
      </c>
      <c r="Q13" s="161"/>
    </row>
    <row r="14" spans="1:16" s="161" customFormat="1" ht="30.75" customHeight="1">
      <c r="A14" s="157">
        <v>5</v>
      </c>
      <c r="B14" s="157" t="s">
        <v>26</v>
      </c>
      <c r="C14" s="158">
        <v>53.13562999999999</v>
      </c>
      <c r="D14" s="157"/>
      <c r="E14" s="157"/>
      <c r="F14" s="159">
        <v>589.37471</v>
      </c>
      <c r="G14" s="157"/>
      <c r="H14" s="160">
        <v>0.52729</v>
      </c>
      <c r="I14" s="159">
        <f t="shared" si="0"/>
        <v>643.03763</v>
      </c>
      <c r="J14" s="159">
        <v>351.6</v>
      </c>
      <c r="K14" s="159">
        <v>404.60634</v>
      </c>
      <c r="L14" s="159">
        <v>37.686460000000004</v>
      </c>
      <c r="M14" s="159">
        <v>99.00036</v>
      </c>
      <c r="N14" s="159">
        <v>9.96959</v>
      </c>
      <c r="O14" s="159">
        <v>7.849940000000001</v>
      </c>
      <c r="P14" s="159">
        <f>SUM(K14:O14)</f>
        <v>559.1126899999999</v>
      </c>
    </row>
    <row r="15" spans="1:17" s="93" customFormat="1" ht="30.75" customHeight="1">
      <c r="A15" s="157">
        <v>6</v>
      </c>
      <c r="B15" s="157" t="s">
        <v>27</v>
      </c>
      <c r="C15" s="158">
        <v>39.36496400000033</v>
      </c>
      <c r="D15" s="157"/>
      <c r="E15" s="157"/>
      <c r="F15" s="159">
        <v>689.99037</v>
      </c>
      <c r="G15" s="157"/>
      <c r="H15" s="160">
        <v>1.28952</v>
      </c>
      <c r="I15" s="159">
        <f t="shared" si="0"/>
        <v>730.6448540000004</v>
      </c>
      <c r="J15" s="159">
        <v>579.3875</v>
      </c>
      <c r="K15" s="159">
        <v>387.94534</v>
      </c>
      <c r="L15" s="159">
        <v>32.92973</v>
      </c>
      <c r="M15" s="159">
        <v>217.25169</v>
      </c>
      <c r="N15" s="159">
        <v>7.4477899999999995</v>
      </c>
      <c r="O15" s="159">
        <v>4.9571000000000005</v>
      </c>
      <c r="P15" s="159">
        <f t="shared" si="1"/>
        <v>650.53165</v>
      </c>
      <c r="Q15" s="161"/>
    </row>
    <row r="16" spans="1:17" s="164" customFormat="1" ht="30.75" customHeight="1">
      <c r="A16" s="157">
        <v>7</v>
      </c>
      <c r="B16" s="157" t="s">
        <v>125</v>
      </c>
      <c r="C16" s="158">
        <v>8.269289999999955</v>
      </c>
      <c r="D16" s="157"/>
      <c r="E16" s="157"/>
      <c r="F16" s="159">
        <v>388.51663</v>
      </c>
      <c r="G16" s="157"/>
      <c r="H16" s="160">
        <v>0.08355</v>
      </c>
      <c r="I16" s="159">
        <f t="shared" si="0"/>
        <v>396.86947</v>
      </c>
      <c r="J16" s="159">
        <v>384.675</v>
      </c>
      <c r="K16" s="159">
        <v>273.5086</v>
      </c>
      <c r="L16" s="159">
        <v>25.096639999999997</v>
      </c>
      <c r="M16" s="159">
        <v>30.295469999999998</v>
      </c>
      <c r="N16" s="159">
        <v>3.13599</v>
      </c>
      <c r="O16" s="159">
        <v>7.83071</v>
      </c>
      <c r="P16" s="159">
        <f t="shared" si="1"/>
        <v>339.86741</v>
      </c>
      <c r="Q16" s="161"/>
    </row>
    <row r="17" spans="1:16" s="161" customFormat="1" ht="30.75" customHeight="1">
      <c r="A17" s="157">
        <v>8</v>
      </c>
      <c r="B17" s="157" t="s">
        <v>29</v>
      </c>
      <c r="C17" s="158">
        <v>92.77030000000013</v>
      </c>
      <c r="D17" s="157"/>
      <c r="E17" s="157"/>
      <c r="F17" s="159">
        <v>332.2103</v>
      </c>
      <c r="G17" s="157"/>
      <c r="H17" s="160">
        <v>0.58898</v>
      </c>
      <c r="I17" s="159">
        <f t="shared" si="0"/>
        <v>425.56958000000014</v>
      </c>
      <c r="J17" s="159">
        <v>294.725</v>
      </c>
      <c r="K17" s="159">
        <v>176.62181999999999</v>
      </c>
      <c r="L17" s="159">
        <v>15.848970000000001</v>
      </c>
      <c r="M17" s="159">
        <v>61.69734</v>
      </c>
      <c r="N17" s="159">
        <v>6.3239</v>
      </c>
      <c r="O17" s="159">
        <v>2.7966799999999994</v>
      </c>
      <c r="P17" s="159">
        <f t="shared" si="1"/>
        <v>263.28871</v>
      </c>
    </row>
    <row r="18" spans="1:17" s="170" customFormat="1" ht="30.75" customHeight="1">
      <c r="A18" s="165">
        <v>9</v>
      </c>
      <c r="B18" s="165" t="s">
        <v>30</v>
      </c>
      <c r="C18" s="166">
        <v>18.307050000000118</v>
      </c>
      <c r="D18" s="165"/>
      <c r="E18" s="165"/>
      <c r="F18" s="159">
        <v>186.16411</v>
      </c>
      <c r="G18" s="165"/>
      <c r="H18" s="167">
        <v>0.40112</v>
      </c>
      <c r="I18" s="159">
        <f t="shared" si="0"/>
        <v>204.8722800000001</v>
      </c>
      <c r="J18" s="168">
        <v>139.51</v>
      </c>
      <c r="K18" s="159">
        <v>114.47381000000001</v>
      </c>
      <c r="L18" s="159">
        <v>7.66955</v>
      </c>
      <c r="M18" s="159">
        <v>16.89126</v>
      </c>
      <c r="N18" s="159">
        <v>5.14555</v>
      </c>
      <c r="O18" s="169">
        <v>2.10664</v>
      </c>
      <c r="P18" s="159">
        <f t="shared" si="1"/>
        <v>146.28681000000003</v>
      </c>
      <c r="Q18" s="161"/>
    </row>
    <row r="19" spans="1:166" s="163" customFormat="1" ht="30.75" customHeight="1">
      <c r="A19" s="157">
        <v>10</v>
      </c>
      <c r="B19" s="157" t="s">
        <v>31</v>
      </c>
      <c r="C19" s="158">
        <v>152.73446999999987</v>
      </c>
      <c r="D19" s="157"/>
      <c r="E19" s="157"/>
      <c r="F19" s="159">
        <v>531.7672</v>
      </c>
      <c r="G19" s="157"/>
      <c r="H19" s="160">
        <v>0.8814599999999999</v>
      </c>
      <c r="I19" s="159">
        <f t="shared" si="0"/>
        <v>685.3831299999998</v>
      </c>
      <c r="J19" s="159">
        <v>590.316784</v>
      </c>
      <c r="K19" s="159">
        <v>263.00252</v>
      </c>
      <c r="L19" s="159">
        <v>14.36694</v>
      </c>
      <c r="M19" s="159">
        <v>73.23491</v>
      </c>
      <c r="N19" s="159">
        <v>2.6271400000000003</v>
      </c>
      <c r="O19" s="159">
        <v>2.71046</v>
      </c>
      <c r="P19" s="159">
        <f t="shared" si="1"/>
        <v>355.94197</v>
      </c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2"/>
    </row>
    <row r="20" spans="1:17" s="94" customFormat="1" ht="30.75" customHeight="1">
      <c r="A20" s="171">
        <v>11</v>
      </c>
      <c r="B20" s="171" t="s">
        <v>32</v>
      </c>
      <c r="C20" s="172">
        <v>23.430939999999964</v>
      </c>
      <c r="D20" s="171"/>
      <c r="E20" s="171"/>
      <c r="F20" s="159">
        <v>216.64334</v>
      </c>
      <c r="G20" s="171"/>
      <c r="H20" s="160">
        <v>0.9411499999999999</v>
      </c>
      <c r="I20" s="159">
        <f t="shared" si="0"/>
        <v>241.01542999999995</v>
      </c>
      <c r="J20" s="173">
        <v>152.825</v>
      </c>
      <c r="K20" s="159">
        <v>125.7004</v>
      </c>
      <c r="L20" s="159">
        <v>9.120750000000001</v>
      </c>
      <c r="M20" s="159">
        <v>31.607689999999998</v>
      </c>
      <c r="N20" s="159">
        <v>0.65968</v>
      </c>
      <c r="O20" s="159">
        <v>1.1373199999999999</v>
      </c>
      <c r="P20" s="159">
        <f t="shared" si="1"/>
        <v>168.22583999999998</v>
      </c>
      <c r="Q20" s="161"/>
    </row>
    <row r="21" spans="1:16" s="161" customFormat="1" ht="30.75" customHeight="1">
      <c r="A21" s="157">
        <v>12</v>
      </c>
      <c r="B21" s="157" t="s">
        <v>33</v>
      </c>
      <c r="C21" s="158">
        <v>-4.6747400000000425</v>
      </c>
      <c r="D21" s="157"/>
      <c r="E21" s="157"/>
      <c r="F21" s="159">
        <v>234.05</v>
      </c>
      <c r="G21" s="157"/>
      <c r="H21" s="160">
        <v>1.5003399999999998</v>
      </c>
      <c r="I21" s="159">
        <f t="shared" si="0"/>
        <v>230.87559999999996</v>
      </c>
      <c r="J21" s="159">
        <v>183.275</v>
      </c>
      <c r="K21" s="159">
        <v>93.44003000000001</v>
      </c>
      <c r="L21" s="159">
        <v>6.55686</v>
      </c>
      <c r="M21" s="159">
        <v>46.22677000000001</v>
      </c>
      <c r="N21" s="159">
        <v>19.800510000000003</v>
      </c>
      <c r="O21" s="169">
        <v>1.61527</v>
      </c>
      <c r="P21" s="159">
        <f t="shared" si="1"/>
        <v>167.63944000000004</v>
      </c>
    </row>
    <row r="22" spans="1:16" s="161" customFormat="1" ht="30.75" customHeight="1">
      <c r="A22" s="157">
        <v>13</v>
      </c>
      <c r="B22" s="157" t="s">
        <v>34</v>
      </c>
      <c r="C22" s="158">
        <v>76.58267999999998</v>
      </c>
      <c r="D22" s="157"/>
      <c r="E22" s="157"/>
      <c r="F22" s="159">
        <v>588.45126</v>
      </c>
      <c r="G22" s="157"/>
      <c r="H22" s="160">
        <v>0.33823</v>
      </c>
      <c r="I22" s="159">
        <f>SUM(C22:H22)</f>
        <v>665.37217</v>
      </c>
      <c r="J22" s="159">
        <v>164.2875</v>
      </c>
      <c r="K22" s="159">
        <v>340.08181</v>
      </c>
      <c r="L22" s="159">
        <v>31.09962</v>
      </c>
      <c r="M22" s="159">
        <v>102.85416000000001</v>
      </c>
      <c r="N22" s="159">
        <v>8.82489</v>
      </c>
      <c r="O22" s="169">
        <v>3.55194</v>
      </c>
      <c r="P22" s="159">
        <f t="shared" si="1"/>
        <v>486.41242000000005</v>
      </c>
    </row>
    <row r="23" spans="1:16" s="175" customFormat="1" ht="30.75" customHeight="1">
      <c r="A23" s="145"/>
      <c r="B23" s="145" t="s">
        <v>5</v>
      </c>
      <c r="C23" s="174">
        <f>SUM(C10:C22)</f>
        <v>628.6760991000001</v>
      </c>
      <c r="D23" s="145">
        <f>SUM(D10:D22)</f>
        <v>0</v>
      </c>
      <c r="E23" s="145">
        <f>SUM(E10:E22)</f>
        <v>0</v>
      </c>
      <c r="F23" s="147">
        <f>SUM(F10:F22)</f>
        <v>6755.903159999999</v>
      </c>
      <c r="G23" s="145"/>
      <c r="H23" s="147">
        <f aca="true" t="shared" si="2" ref="H23:P23">SUM(H10:H22)</f>
        <v>12.805250000000001</v>
      </c>
      <c r="I23" s="159">
        <f>SUM(C23:H23)</f>
        <v>7397.384509099999</v>
      </c>
      <c r="J23" s="147">
        <f t="shared" si="2"/>
        <v>4180.524084000001</v>
      </c>
      <c r="K23" s="147">
        <f t="shared" si="2"/>
        <v>4018.0515</v>
      </c>
      <c r="L23" s="147">
        <f t="shared" si="2"/>
        <v>291.00846000000007</v>
      </c>
      <c r="M23" s="147">
        <f t="shared" si="2"/>
        <v>1167.3697200000001</v>
      </c>
      <c r="N23" s="147">
        <f t="shared" si="2"/>
        <v>96.20805999999999</v>
      </c>
      <c r="O23" s="147">
        <f t="shared" si="2"/>
        <v>51.613020000000006</v>
      </c>
      <c r="P23" s="147">
        <f t="shared" si="2"/>
        <v>5624.250759999998</v>
      </c>
    </row>
    <row r="24" spans="1:16" s="161" customFormat="1" ht="30.75" customHeight="1">
      <c r="A24" s="157">
        <v>1</v>
      </c>
      <c r="B24" s="157" t="s">
        <v>46</v>
      </c>
      <c r="C24" s="159">
        <v>216.61</v>
      </c>
      <c r="D24" s="159"/>
      <c r="E24" s="159"/>
      <c r="F24" s="159">
        <v>66.85727</v>
      </c>
      <c r="G24" s="159"/>
      <c r="H24" s="159"/>
      <c r="I24" s="159">
        <f>SUM(C24:H24)</f>
        <v>283.46727</v>
      </c>
      <c r="J24" s="159"/>
      <c r="K24" s="159">
        <v>58.16</v>
      </c>
      <c r="L24" s="159">
        <v>0</v>
      </c>
      <c r="M24" s="159">
        <v>0</v>
      </c>
      <c r="N24" s="159">
        <v>0</v>
      </c>
      <c r="O24" s="159">
        <v>0</v>
      </c>
      <c r="P24" s="159">
        <f t="shared" si="1"/>
        <v>58.16</v>
      </c>
    </row>
    <row r="25" spans="1:16" s="93" customFormat="1" ht="30.75" customHeight="1">
      <c r="A25" s="157">
        <v>2</v>
      </c>
      <c r="B25" s="157" t="s">
        <v>99</v>
      </c>
      <c r="C25" s="159">
        <v>670.31718</v>
      </c>
      <c r="D25" s="159"/>
      <c r="E25" s="159"/>
      <c r="F25" s="159">
        <v>7400</v>
      </c>
      <c r="G25" s="159">
        <v>0</v>
      </c>
      <c r="H25" s="159"/>
      <c r="I25" s="159">
        <f>SUM(C25:H25)</f>
        <v>8070.31718</v>
      </c>
      <c r="J25" s="159"/>
      <c r="K25" s="159">
        <v>0</v>
      </c>
      <c r="L25" s="159">
        <v>0</v>
      </c>
      <c r="M25" s="159">
        <v>0</v>
      </c>
      <c r="N25" s="159">
        <f>2.77+3.22361+2.25+6.5</f>
        <v>14.74361</v>
      </c>
      <c r="O25" s="159">
        <f>0.18+0.11821</f>
        <v>0.29821</v>
      </c>
      <c r="P25" s="159">
        <f>N25+O25</f>
        <v>15.04182</v>
      </c>
    </row>
    <row r="26" spans="1:16" s="164" customFormat="1" ht="30.75" customHeight="1">
      <c r="A26" s="157"/>
      <c r="B26" s="157" t="s">
        <v>5</v>
      </c>
      <c r="C26" s="159">
        <f>SUM(C24:C25)</f>
        <v>886.92718</v>
      </c>
      <c r="D26" s="159">
        <f aca="true" t="shared" si="3" ref="D26:O26">SUM(D24:D25)</f>
        <v>0</v>
      </c>
      <c r="E26" s="159">
        <f>SUM(E24:E25)</f>
        <v>0</v>
      </c>
      <c r="F26" s="159">
        <f>F25</f>
        <v>7400</v>
      </c>
      <c r="G26" s="159">
        <f>SUM(G24:G25)</f>
        <v>0</v>
      </c>
      <c r="H26" s="159">
        <f>SUM(H25:H25)</f>
        <v>0</v>
      </c>
      <c r="I26" s="159">
        <f>SUM(I24:I25)</f>
        <v>8353.78445</v>
      </c>
      <c r="J26" s="159"/>
      <c r="K26" s="159">
        <f t="shared" si="3"/>
        <v>58.16</v>
      </c>
      <c r="L26" s="159">
        <f t="shared" si="3"/>
        <v>0</v>
      </c>
      <c r="M26" s="159">
        <f t="shared" si="3"/>
        <v>0</v>
      </c>
      <c r="N26" s="159">
        <f t="shared" si="3"/>
        <v>14.74361</v>
      </c>
      <c r="O26" s="159">
        <f t="shared" si="3"/>
        <v>0.29821</v>
      </c>
      <c r="P26" s="159">
        <f>SUM(K26:O26)</f>
        <v>73.20182</v>
      </c>
    </row>
    <row r="27" spans="1:16" s="175" customFormat="1" ht="30.75" customHeight="1">
      <c r="A27" s="145"/>
      <c r="B27" s="145" t="s">
        <v>47</v>
      </c>
      <c r="C27" s="174">
        <f aca="true" t="shared" si="4" ref="C27:O27">C23+C26</f>
        <v>1515.6032791000002</v>
      </c>
      <c r="D27" s="145">
        <f t="shared" si="4"/>
        <v>0</v>
      </c>
      <c r="E27" s="145">
        <f>E26</f>
        <v>0</v>
      </c>
      <c r="F27" s="147">
        <f>F26</f>
        <v>7400</v>
      </c>
      <c r="G27" s="147">
        <f>G23+G26</f>
        <v>0</v>
      </c>
      <c r="H27" s="147">
        <f t="shared" si="4"/>
        <v>12.805250000000001</v>
      </c>
      <c r="I27" s="147">
        <f>SUM(C27:H27)</f>
        <v>8928.4085291</v>
      </c>
      <c r="J27" s="147">
        <f>J23</f>
        <v>4180.524084000001</v>
      </c>
      <c r="K27" s="147">
        <f t="shared" si="4"/>
        <v>4076.2115</v>
      </c>
      <c r="L27" s="147">
        <f t="shared" si="4"/>
        <v>291.00846000000007</v>
      </c>
      <c r="M27" s="147">
        <f t="shared" si="4"/>
        <v>1167.3697200000001</v>
      </c>
      <c r="N27" s="147">
        <f t="shared" si="4"/>
        <v>110.95167</v>
      </c>
      <c r="O27" s="147">
        <f t="shared" si="4"/>
        <v>51.91123</v>
      </c>
      <c r="P27" s="147">
        <f>P23+P26</f>
        <v>5697.452579999998</v>
      </c>
    </row>
    <row r="28" spans="1:165" s="57" customFormat="1" ht="33" customHeight="1">
      <c r="A28" s="176"/>
      <c r="B28" s="302"/>
      <c r="C28" s="302"/>
      <c r="D28" s="302"/>
      <c r="E28" s="302"/>
      <c r="F28" s="302"/>
      <c r="G28" s="302"/>
      <c r="H28" s="302"/>
      <c r="I28" s="302"/>
      <c r="J28" s="302"/>
      <c r="K28" s="104"/>
      <c r="L28" s="73"/>
      <c r="M28" s="73"/>
      <c r="N28" s="73"/>
      <c r="O28" s="73"/>
      <c r="P28" s="74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</row>
    <row r="29" spans="1:165" s="57" customFormat="1" ht="41.25" customHeight="1">
      <c r="A29" s="176"/>
      <c r="B29" s="302"/>
      <c r="C29" s="302"/>
      <c r="D29" s="302"/>
      <c r="E29" s="302"/>
      <c r="F29" s="302"/>
      <c r="G29" s="302"/>
      <c r="H29" s="302"/>
      <c r="I29" s="302"/>
      <c r="J29" s="302"/>
      <c r="K29" s="61"/>
      <c r="L29" s="61"/>
      <c r="M29" s="301" t="s">
        <v>120</v>
      </c>
      <c r="N29" s="301"/>
      <c r="O29" s="301"/>
      <c r="P29" s="103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</row>
    <row r="30" spans="2:165" s="57" customFormat="1" ht="17.25" customHeight="1">
      <c r="B30" s="302"/>
      <c r="C30" s="302"/>
      <c r="D30" s="302"/>
      <c r="E30" s="302"/>
      <c r="F30" s="302"/>
      <c r="G30" s="302"/>
      <c r="H30" s="302"/>
      <c r="I30" s="302"/>
      <c r="J30" s="302"/>
      <c r="K30" s="62"/>
      <c r="L30" s="58"/>
      <c r="M30" s="63"/>
      <c r="N30" s="64" t="s">
        <v>121</v>
      </c>
      <c r="O30" s="63"/>
      <c r="P30" s="65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</row>
    <row r="31" spans="2:165" s="57" customFormat="1" ht="12.75" customHeight="1">
      <c r="B31" s="302"/>
      <c r="C31" s="302"/>
      <c r="D31" s="302"/>
      <c r="E31" s="302"/>
      <c r="F31" s="302"/>
      <c r="G31" s="302"/>
      <c r="H31" s="302"/>
      <c r="I31" s="302"/>
      <c r="J31" s="302"/>
      <c r="K31" s="62"/>
      <c r="L31" s="58"/>
      <c r="M31" s="58"/>
      <c r="N31" s="64" t="s">
        <v>106</v>
      </c>
      <c r="O31" s="58"/>
      <c r="P31" s="65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</row>
    <row r="32" spans="2:165" s="57" customFormat="1" ht="12.75" customHeight="1">
      <c r="B32" s="302"/>
      <c r="C32" s="302"/>
      <c r="D32" s="302"/>
      <c r="E32" s="302"/>
      <c r="F32" s="302"/>
      <c r="G32" s="302"/>
      <c r="H32" s="302"/>
      <c r="I32" s="302"/>
      <c r="J32" s="302"/>
      <c r="K32" s="58"/>
      <c r="L32" s="61"/>
      <c r="M32" s="66"/>
      <c r="N32" s="67" t="s">
        <v>122</v>
      </c>
      <c r="O32" s="68"/>
      <c r="P32" s="65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</row>
    <row r="33" spans="1:16" ht="16.5">
      <c r="A33" s="53"/>
      <c r="B33" s="129"/>
      <c r="C33" s="69"/>
      <c r="D33" s="70"/>
      <c r="E33" s="130"/>
      <c r="F33" s="131"/>
      <c r="G33" s="131"/>
      <c r="H33" s="107"/>
      <c r="I33" s="56"/>
      <c r="J33" s="56"/>
      <c r="M33" s="66"/>
      <c r="N33" s="64" t="s">
        <v>108</v>
      </c>
      <c r="O33" s="68"/>
      <c r="P33" s="65" t="s">
        <v>136</v>
      </c>
    </row>
    <row r="34" spans="2:16" ht="36.75" customHeight="1">
      <c r="B34" s="112"/>
      <c r="C34" s="113"/>
      <c r="D34" s="114"/>
      <c r="E34" s="115"/>
      <c r="P34" s="65"/>
    </row>
    <row r="35" spans="2:16" ht="76.5" customHeight="1">
      <c r="B35" s="112"/>
      <c r="C35" s="113"/>
      <c r="D35" s="113"/>
      <c r="E35" s="113"/>
      <c r="F35" s="113"/>
      <c r="G35" s="113"/>
      <c r="H35" s="106"/>
      <c r="I35" s="113"/>
      <c r="J35" s="113"/>
      <c r="K35" s="69"/>
      <c r="L35" s="69"/>
      <c r="M35" s="69"/>
      <c r="N35" s="69"/>
      <c r="O35" s="69"/>
      <c r="P35" s="69"/>
    </row>
    <row r="36" spans="2:16" ht="16.5">
      <c r="B36" s="112"/>
      <c r="C36" s="113"/>
      <c r="D36" s="114"/>
      <c r="E36" s="115"/>
      <c r="P36" s="65"/>
    </row>
    <row r="37" spans="2:16" ht="16.5">
      <c r="B37" s="112"/>
      <c r="C37" s="113"/>
      <c r="D37" s="114"/>
      <c r="E37" s="115"/>
      <c r="P37" s="65"/>
    </row>
    <row r="38" spans="2:16" ht="16.5">
      <c r="B38" s="112"/>
      <c r="C38" s="113"/>
      <c r="D38" s="114"/>
      <c r="E38" s="115"/>
      <c r="P38" s="65"/>
    </row>
    <row r="39" spans="2:16" ht="16.5">
      <c r="B39" s="112"/>
      <c r="C39" s="113"/>
      <c r="D39" s="114"/>
      <c r="E39" s="115"/>
      <c r="P39" s="70"/>
    </row>
    <row r="40" spans="2:5" ht="16.5">
      <c r="B40" s="112"/>
      <c r="C40" s="117"/>
      <c r="D40" s="114"/>
      <c r="E40" s="115"/>
    </row>
    <row r="41" spans="2:5" ht="16.5">
      <c r="B41" s="112"/>
      <c r="C41" s="113"/>
      <c r="D41" s="114"/>
      <c r="E41" s="115"/>
    </row>
    <row r="42" spans="2:5" ht="16.5">
      <c r="B42" s="112"/>
      <c r="C42" s="113"/>
      <c r="D42" s="114"/>
      <c r="E42" s="115"/>
    </row>
    <row r="43" spans="2:5" ht="16.5">
      <c r="B43" s="112"/>
      <c r="C43" s="113"/>
      <c r="D43" s="114"/>
      <c r="E43" s="115"/>
    </row>
    <row r="44" spans="2:5" ht="16.5">
      <c r="B44" s="112"/>
      <c r="C44" s="113"/>
      <c r="D44" s="114"/>
      <c r="E44" s="115"/>
    </row>
    <row r="45" spans="2:6" ht="16.5">
      <c r="B45" s="118"/>
      <c r="C45" s="119"/>
      <c r="D45" s="119"/>
      <c r="E45" s="120"/>
      <c r="F45" s="121"/>
    </row>
    <row r="46" spans="2:5" ht="16.5">
      <c r="B46" s="122"/>
      <c r="C46" s="114"/>
      <c r="D46" s="114"/>
      <c r="E46" s="115"/>
    </row>
    <row r="47" spans="2:5" ht="16.5">
      <c r="B47" s="122"/>
      <c r="C47" s="114"/>
      <c r="D47" s="114"/>
      <c r="E47" s="115"/>
    </row>
  </sheetData>
  <sheetProtection/>
  <mergeCells count="23">
    <mergeCell ref="M29:O29"/>
    <mergeCell ref="B28:J32"/>
    <mergeCell ref="E7:E8"/>
    <mergeCell ref="B6:B8"/>
    <mergeCell ref="C6:C8"/>
    <mergeCell ref="K7:K8"/>
    <mergeCell ref="D6:E6"/>
    <mergeCell ref="A1:P1"/>
    <mergeCell ref="A3:P3"/>
    <mergeCell ref="A4:P4"/>
    <mergeCell ref="H6:H8"/>
    <mergeCell ref="F6:G6"/>
    <mergeCell ref="A6:A8"/>
    <mergeCell ref="I6:I8"/>
    <mergeCell ref="L7:L8"/>
    <mergeCell ref="M7:M8"/>
    <mergeCell ref="P7:P8"/>
    <mergeCell ref="K6:P6"/>
    <mergeCell ref="J6:J8"/>
    <mergeCell ref="F7:F8"/>
    <mergeCell ref="G7:G8"/>
    <mergeCell ref="N7:O7"/>
    <mergeCell ref="D7:D8"/>
  </mergeCells>
  <printOptions horizontalCentered="1"/>
  <pageMargins left="0.25" right="0.25" top="0.25" bottom="0.25" header="0.3" footer="0.3"/>
  <pageSetup horizontalDpi="600" verticalDpi="600" orientation="landscape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V1">
      <selection activeCell="BK15" sqref="BK15"/>
    </sheetView>
  </sheetViews>
  <sheetFormatPr defaultColWidth="9.140625" defaultRowHeight="15"/>
  <cols>
    <col min="1" max="1" width="4.140625" style="7" customWidth="1"/>
    <col min="2" max="2" width="18.57421875" style="20" customWidth="1"/>
    <col min="3" max="4" width="7.57421875" style="7" customWidth="1"/>
    <col min="5" max="5" width="9.57421875" style="7" customWidth="1"/>
    <col min="6" max="6" width="7.57421875" style="7" customWidth="1"/>
    <col min="7" max="7" width="9.00390625" style="7" customWidth="1"/>
    <col min="8" max="8" width="12.8515625" style="7" customWidth="1"/>
    <col min="9" max="9" width="7.57421875" style="7" customWidth="1"/>
    <col min="10" max="10" width="8.8515625" style="7" customWidth="1"/>
    <col min="11" max="17" width="7.57421875" style="7" customWidth="1"/>
    <col min="18" max="18" width="10.00390625" style="7" customWidth="1"/>
    <col min="19" max="19" width="8.421875" style="7" customWidth="1"/>
    <col min="20" max="20" width="7.57421875" style="7" customWidth="1"/>
    <col min="21" max="26" width="8.00390625" style="7" customWidth="1"/>
    <col min="27" max="27" width="9.00390625" style="7" customWidth="1"/>
    <col min="28" max="29" width="8.00390625" style="7" customWidth="1"/>
    <col min="30" max="30" width="9.57421875" style="7" customWidth="1"/>
    <col min="31" max="38" width="8.00390625" style="7" customWidth="1"/>
    <col min="39" max="40" width="7.00390625" style="7" customWidth="1"/>
    <col min="41" max="41" width="7.57421875" style="7" customWidth="1"/>
    <col min="42" max="42" width="6.57421875" style="7" customWidth="1"/>
    <col min="43" max="43" width="6.7109375" style="7" customWidth="1"/>
    <col min="44" max="44" width="7.57421875" style="7" customWidth="1"/>
    <col min="45" max="45" width="7.7109375" style="7" customWidth="1"/>
    <col min="46" max="46" width="6.28125" style="7" customWidth="1"/>
    <col min="47" max="47" width="7.57421875" style="7" customWidth="1"/>
    <col min="48" max="48" width="8.28125" style="7" customWidth="1"/>
    <col min="49" max="49" width="6.421875" style="7" customWidth="1"/>
    <col min="50" max="50" width="7.57421875" style="7" customWidth="1"/>
    <col min="51" max="51" width="6.00390625" style="7" customWidth="1"/>
    <col min="52" max="52" width="6.28125" style="7" customWidth="1"/>
    <col min="53" max="53" width="7.57421875" style="7" customWidth="1"/>
    <col min="54" max="54" width="6.28125" style="7" customWidth="1"/>
    <col min="55" max="55" width="6.57421875" style="7" customWidth="1"/>
    <col min="56" max="56" width="7.00390625" style="7" customWidth="1"/>
    <col min="57" max="57" width="6.421875" style="7" bestFit="1" customWidth="1"/>
    <col min="58" max="58" width="8.7109375" style="7" bestFit="1" customWidth="1"/>
    <col min="59" max="59" width="8.8515625" style="7" bestFit="1" customWidth="1"/>
    <col min="60" max="60" width="6.57421875" style="7" customWidth="1"/>
    <col min="61" max="61" width="8.28125" style="7" bestFit="1" customWidth="1"/>
    <col min="62" max="62" width="6.7109375" style="7" customWidth="1"/>
    <col min="63" max="16384" width="9.140625" style="7" customWidth="1"/>
  </cols>
  <sheetData>
    <row r="1" spans="1:62" s="3" customFormat="1" ht="16.5">
      <c r="A1" s="1"/>
      <c r="B1" s="2"/>
      <c r="Q1" s="309" t="s">
        <v>101</v>
      </c>
      <c r="R1" s="309"/>
      <c r="S1" s="309"/>
      <c r="T1" s="309"/>
      <c r="AJ1" s="309" t="s">
        <v>101</v>
      </c>
      <c r="AK1" s="309"/>
      <c r="AL1" s="309"/>
      <c r="AM1" s="4"/>
      <c r="AN1" s="4"/>
      <c r="BH1" s="309" t="s">
        <v>101</v>
      </c>
      <c r="BI1" s="309"/>
      <c r="BJ1" s="309"/>
    </row>
    <row r="2" spans="1:62" s="5" customFormat="1" ht="22.5" customHeight="1">
      <c r="A2" s="311" t="s">
        <v>138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 t="s">
        <v>138</v>
      </c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 t="s">
        <v>138</v>
      </c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</row>
    <row r="3" spans="1:40" ht="15" customHeight="1">
      <c r="A3" s="6"/>
      <c r="B3" s="6"/>
      <c r="U3" s="6"/>
      <c r="V3" s="6"/>
      <c r="AM3" s="6"/>
      <c r="AN3" s="6"/>
    </row>
    <row r="4" spans="1:62" s="8" customFormat="1" ht="19.5" customHeight="1">
      <c r="A4" s="312" t="s">
        <v>36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 t="s">
        <v>36</v>
      </c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 t="s">
        <v>36</v>
      </c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</row>
    <row r="5" spans="1:40" ht="13.5" customHeight="1">
      <c r="A5" s="9"/>
      <c r="B5" s="9"/>
      <c r="U5" s="9"/>
      <c r="V5" s="9"/>
      <c r="AM5" s="9"/>
      <c r="AN5" s="9"/>
    </row>
    <row r="6" spans="1:62" s="10" customFormat="1" ht="22.5" customHeight="1">
      <c r="A6" s="313" t="s">
        <v>143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 t="s">
        <v>143</v>
      </c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 t="s">
        <v>143</v>
      </c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</row>
    <row r="7" spans="1:2" ht="13.5" customHeight="1">
      <c r="A7" s="9"/>
      <c r="B7" s="9"/>
    </row>
    <row r="8" spans="1:2" ht="21" customHeight="1">
      <c r="A8" s="11" t="s">
        <v>37</v>
      </c>
      <c r="B8" s="9"/>
    </row>
    <row r="9" spans="2:62" ht="20.25">
      <c r="B9" s="7"/>
      <c r="C9" s="314">
        <v>1</v>
      </c>
      <c r="D9" s="314"/>
      <c r="E9" s="314"/>
      <c r="F9" s="314"/>
      <c r="G9" s="314"/>
      <c r="H9" s="314"/>
      <c r="I9" s="314">
        <v>2</v>
      </c>
      <c r="J9" s="314"/>
      <c r="K9" s="314"/>
      <c r="L9" s="314"/>
      <c r="M9" s="314"/>
      <c r="N9" s="314"/>
      <c r="O9" s="314">
        <v>3</v>
      </c>
      <c r="P9" s="314"/>
      <c r="Q9" s="314"/>
      <c r="R9" s="314"/>
      <c r="S9" s="314"/>
      <c r="T9" s="314"/>
      <c r="U9" s="314">
        <v>4</v>
      </c>
      <c r="V9" s="314"/>
      <c r="W9" s="314"/>
      <c r="X9" s="314"/>
      <c r="Y9" s="314"/>
      <c r="Z9" s="314"/>
      <c r="AA9" s="314">
        <v>5</v>
      </c>
      <c r="AB9" s="314"/>
      <c r="AC9" s="314"/>
      <c r="AD9" s="314"/>
      <c r="AE9" s="314"/>
      <c r="AF9" s="314"/>
      <c r="AG9" s="324">
        <v>6</v>
      </c>
      <c r="AH9" s="324"/>
      <c r="AI9" s="324"/>
      <c r="AJ9" s="324"/>
      <c r="AK9" s="324"/>
      <c r="AL9" s="324"/>
      <c r="AM9" s="324">
        <v>7</v>
      </c>
      <c r="AN9" s="324"/>
      <c r="AO9" s="324"/>
      <c r="AP9" s="324"/>
      <c r="AQ9" s="324"/>
      <c r="AR9" s="324"/>
      <c r="AS9" s="324">
        <v>8</v>
      </c>
      <c r="AT9" s="324"/>
      <c r="AU9" s="324"/>
      <c r="AV9" s="324"/>
      <c r="AW9" s="324"/>
      <c r="AX9" s="324"/>
      <c r="AY9" s="324">
        <v>9</v>
      </c>
      <c r="AZ9" s="324"/>
      <c r="BA9" s="324"/>
      <c r="BB9" s="324"/>
      <c r="BC9" s="324"/>
      <c r="BD9" s="324"/>
      <c r="BE9" s="325">
        <v>10</v>
      </c>
      <c r="BF9" s="325"/>
      <c r="BG9" s="325"/>
      <c r="BH9" s="325"/>
      <c r="BI9" s="325"/>
      <c r="BJ9" s="325"/>
    </row>
    <row r="10" spans="1:62" s="12" customFormat="1" ht="22.5" customHeight="1">
      <c r="A10" s="315" t="s">
        <v>0</v>
      </c>
      <c r="B10" s="318" t="s">
        <v>102</v>
      </c>
      <c r="C10" s="310" t="s">
        <v>52</v>
      </c>
      <c r="D10" s="310"/>
      <c r="E10" s="310"/>
      <c r="F10" s="310"/>
      <c r="G10" s="310"/>
      <c r="H10" s="310"/>
      <c r="I10" s="321" t="s">
        <v>53</v>
      </c>
      <c r="J10" s="322"/>
      <c r="K10" s="322"/>
      <c r="L10" s="322"/>
      <c r="M10" s="322"/>
      <c r="N10" s="323"/>
      <c r="O10" s="321" t="s">
        <v>54</v>
      </c>
      <c r="P10" s="322"/>
      <c r="Q10" s="322"/>
      <c r="R10" s="322"/>
      <c r="S10" s="322"/>
      <c r="T10" s="323"/>
      <c r="U10" s="321" t="s">
        <v>103</v>
      </c>
      <c r="V10" s="322"/>
      <c r="W10" s="322"/>
      <c r="X10" s="322"/>
      <c r="Y10" s="322"/>
      <c r="Z10" s="322"/>
      <c r="AA10" s="321" t="s">
        <v>55</v>
      </c>
      <c r="AB10" s="322"/>
      <c r="AC10" s="322"/>
      <c r="AD10" s="322"/>
      <c r="AE10" s="322"/>
      <c r="AF10" s="322"/>
      <c r="AG10" s="310" t="s">
        <v>56</v>
      </c>
      <c r="AH10" s="310"/>
      <c r="AI10" s="310"/>
      <c r="AJ10" s="310"/>
      <c r="AK10" s="310"/>
      <c r="AL10" s="310"/>
      <c r="AM10" s="310" t="s">
        <v>57</v>
      </c>
      <c r="AN10" s="310"/>
      <c r="AO10" s="310"/>
      <c r="AP10" s="310"/>
      <c r="AQ10" s="310"/>
      <c r="AR10" s="310"/>
      <c r="AS10" s="310" t="s">
        <v>58</v>
      </c>
      <c r="AT10" s="310"/>
      <c r="AU10" s="310"/>
      <c r="AV10" s="310"/>
      <c r="AW10" s="310"/>
      <c r="AX10" s="310"/>
      <c r="AY10" s="310" t="s">
        <v>59</v>
      </c>
      <c r="AZ10" s="310"/>
      <c r="BA10" s="310"/>
      <c r="BB10" s="310"/>
      <c r="BC10" s="310"/>
      <c r="BD10" s="310"/>
      <c r="BE10" s="310" t="s">
        <v>107</v>
      </c>
      <c r="BF10" s="310"/>
      <c r="BG10" s="310"/>
      <c r="BH10" s="310"/>
      <c r="BI10" s="310"/>
      <c r="BJ10" s="310"/>
    </row>
    <row r="11" spans="1:62" s="12" customFormat="1" ht="28.5" customHeight="1">
      <c r="A11" s="316"/>
      <c r="B11" s="319"/>
      <c r="C11" s="310" t="s">
        <v>60</v>
      </c>
      <c r="D11" s="310"/>
      <c r="E11" s="310"/>
      <c r="F11" s="310" t="s">
        <v>61</v>
      </c>
      <c r="G11" s="310"/>
      <c r="H11" s="310"/>
      <c r="I11" s="310" t="s">
        <v>60</v>
      </c>
      <c r="J11" s="310"/>
      <c r="K11" s="310"/>
      <c r="L11" s="310" t="s">
        <v>61</v>
      </c>
      <c r="M11" s="310"/>
      <c r="N11" s="310"/>
      <c r="O11" s="310" t="s">
        <v>60</v>
      </c>
      <c r="P11" s="310"/>
      <c r="Q11" s="310"/>
      <c r="R11" s="310" t="s">
        <v>61</v>
      </c>
      <c r="S11" s="310"/>
      <c r="T11" s="310"/>
      <c r="U11" s="310" t="s">
        <v>60</v>
      </c>
      <c r="V11" s="310"/>
      <c r="W11" s="310"/>
      <c r="X11" s="310" t="s">
        <v>61</v>
      </c>
      <c r="Y11" s="310"/>
      <c r="Z11" s="310"/>
      <c r="AA11" s="310" t="s">
        <v>60</v>
      </c>
      <c r="AB11" s="310"/>
      <c r="AC11" s="310"/>
      <c r="AD11" s="310" t="s">
        <v>61</v>
      </c>
      <c r="AE11" s="310"/>
      <c r="AF11" s="310"/>
      <c r="AG11" s="310" t="s">
        <v>60</v>
      </c>
      <c r="AH11" s="310"/>
      <c r="AI11" s="310"/>
      <c r="AJ11" s="310" t="s">
        <v>61</v>
      </c>
      <c r="AK11" s="310"/>
      <c r="AL11" s="310"/>
      <c r="AM11" s="310" t="s">
        <v>60</v>
      </c>
      <c r="AN11" s="310"/>
      <c r="AO11" s="310"/>
      <c r="AP11" s="310" t="s">
        <v>61</v>
      </c>
      <c r="AQ11" s="310"/>
      <c r="AR11" s="310"/>
      <c r="AS11" s="310" t="s">
        <v>60</v>
      </c>
      <c r="AT11" s="310"/>
      <c r="AU11" s="310"/>
      <c r="AV11" s="310" t="s">
        <v>61</v>
      </c>
      <c r="AW11" s="310"/>
      <c r="AX11" s="310"/>
      <c r="AY11" s="310" t="s">
        <v>60</v>
      </c>
      <c r="AZ11" s="310"/>
      <c r="BA11" s="310"/>
      <c r="BB11" s="310" t="s">
        <v>61</v>
      </c>
      <c r="BC11" s="310"/>
      <c r="BD11" s="310"/>
      <c r="BE11" s="310" t="s">
        <v>60</v>
      </c>
      <c r="BF11" s="310"/>
      <c r="BG11" s="310"/>
      <c r="BH11" s="310" t="s">
        <v>61</v>
      </c>
      <c r="BI11" s="310"/>
      <c r="BJ11" s="310"/>
    </row>
    <row r="12" spans="1:62" s="13" customFormat="1" ht="28.5" customHeight="1">
      <c r="A12" s="317"/>
      <c r="B12" s="320"/>
      <c r="C12" s="306" t="s">
        <v>62</v>
      </c>
      <c r="D12" s="306"/>
      <c r="E12" s="304" t="s">
        <v>63</v>
      </c>
      <c r="F12" s="306" t="s">
        <v>62</v>
      </c>
      <c r="G12" s="306"/>
      <c r="H12" s="304" t="s">
        <v>63</v>
      </c>
      <c r="I12" s="306" t="s">
        <v>62</v>
      </c>
      <c r="J12" s="306"/>
      <c r="K12" s="304" t="s">
        <v>63</v>
      </c>
      <c r="L12" s="306" t="s">
        <v>62</v>
      </c>
      <c r="M12" s="306"/>
      <c r="N12" s="304" t="s">
        <v>63</v>
      </c>
      <c r="O12" s="306" t="s">
        <v>62</v>
      </c>
      <c r="P12" s="306"/>
      <c r="Q12" s="304" t="s">
        <v>63</v>
      </c>
      <c r="R12" s="306" t="s">
        <v>62</v>
      </c>
      <c r="S12" s="306"/>
      <c r="T12" s="304" t="s">
        <v>63</v>
      </c>
      <c r="U12" s="306" t="s">
        <v>62</v>
      </c>
      <c r="V12" s="306"/>
      <c r="W12" s="304" t="s">
        <v>63</v>
      </c>
      <c r="X12" s="306" t="s">
        <v>62</v>
      </c>
      <c r="Y12" s="306"/>
      <c r="Z12" s="304" t="s">
        <v>63</v>
      </c>
      <c r="AA12" s="306" t="s">
        <v>62</v>
      </c>
      <c r="AB12" s="306"/>
      <c r="AC12" s="304" t="s">
        <v>63</v>
      </c>
      <c r="AD12" s="306" t="s">
        <v>62</v>
      </c>
      <c r="AE12" s="306"/>
      <c r="AF12" s="304" t="s">
        <v>63</v>
      </c>
      <c r="AG12" s="306" t="s">
        <v>62</v>
      </c>
      <c r="AH12" s="306"/>
      <c r="AI12" s="304" t="s">
        <v>63</v>
      </c>
      <c r="AJ12" s="306" t="s">
        <v>62</v>
      </c>
      <c r="AK12" s="306"/>
      <c r="AL12" s="304" t="s">
        <v>63</v>
      </c>
      <c r="AM12" s="306" t="s">
        <v>62</v>
      </c>
      <c r="AN12" s="306"/>
      <c r="AO12" s="304" t="s">
        <v>63</v>
      </c>
      <c r="AP12" s="306" t="s">
        <v>62</v>
      </c>
      <c r="AQ12" s="306"/>
      <c r="AR12" s="304" t="s">
        <v>63</v>
      </c>
      <c r="AS12" s="306" t="s">
        <v>62</v>
      </c>
      <c r="AT12" s="306"/>
      <c r="AU12" s="304" t="s">
        <v>63</v>
      </c>
      <c r="AV12" s="306" t="s">
        <v>62</v>
      </c>
      <c r="AW12" s="306"/>
      <c r="AX12" s="304" t="s">
        <v>63</v>
      </c>
      <c r="AY12" s="306" t="s">
        <v>62</v>
      </c>
      <c r="AZ12" s="306"/>
      <c r="BA12" s="304" t="s">
        <v>63</v>
      </c>
      <c r="BB12" s="306" t="s">
        <v>62</v>
      </c>
      <c r="BC12" s="306"/>
      <c r="BD12" s="304" t="s">
        <v>63</v>
      </c>
      <c r="BE12" s="306" t="s">
        <v>62</v>
      </c>
      <c r="BF12" s="306"/>
      <c r="BG12" s="304" t="s">
        <v>63</v>
      </c>
      <c r="BH12" s="306" t="s">
        <v>62</v>
      </c>
      <c r="BI12" s="306"/>
      <c r="BJ12" s="304" t="s">
        <v>63</v>
      </c>
    </row>
    <row r="13" spans="1:62" s="17" customFormat="1" ht="13.5" customHeight="1">
      <c r="A13" s="14"/>
      <c r="B13" s="15"/>
      <c r="C13" s="16" t="s">
        <v>64</v>
      </c>
      <c r="D13" s="16" t="s">
        <v>65</v>
      </c>
      <c r="E13" s="305"/>
      <c r="F13" s="16" t="s">
        <v>64</v>
      </c>
      <c r="G13" s="16" t="s">
        <v>65</v>
      </c>
      <c r="H13" s="305"/>
      <c r="I13" s="16" t="s">
        <v>64</v>
      </c>
      <c r="J13" s="16" t="s">
        <v>66</v>
      </c>
      <c r="K13" s="305"/>
      <c r="L13" s="16" t="s">
        <v>64</v>
      </c>
      <c r="M13" s="16" t="s">
        <v>66</v>
      </c>
      <c r="N13" s="305"/>
      <c r="O13" s="16" t="s">
        <v>64</v>
      </c>
      <c r="P13" s="16" t="s">
        <v>67</v>
      </c>
      <c r="Q13" s="305"/>
      <c r="R13" s="16" t="s">
        <v>64</v>
      </c>
      <c r="S13" s="16" t="s">
        <v>67</v>
      </c>
      <c r="T13" s="305"/>
      <c r="U13" s="16" t="s">
        <v>64</v>
      </c>
      <c r="V13" s="16" t="s">
        <v>104</v>
      </c>
      <c r="W13" s="305"/>
      <c r="X13" s="16" t="s">
        <v>64</v>
      </c>
      <c r="Y13" s="16" t="s">
        <v>104</v>
      </c>
      <c r="Z13" s="305"/>
      <c r="AA13" s="16" t="s">
        <v>64</v>
      </c>
      <c r="AB13" s="16" t="s">
        <v>65</v>
      </c>
      <c r="AC13" s="305"/>
      <c r="AD13" s="16" t="s">
        <v>64</v>
      </c>
      <c r="AE13" s="16" t="s">
        <v>65</v>
      </c>
      <c r="AF13" s="305"/>
      <c r="AG13" s="16" t="s">
        <v>64</v>
      </c>
      <c r="AH13" s="16" t="s">
        <v>66</v>
      </c>
      <c r="AI13" s="305"/>
      <c r="AJ13" s="16" t="s">
        <v>64</v>
      </c>
      <c r="AK13" s="16" t="s">
        <v>66</v>
      </c>
      <c r="AL13" s="305"/>
      <c r="AM13" s="16" t="s">
        <v>64</v>
      </c>
      <c r="AN13" s="16" t="s">
        <v>67</v>
      </c>
      <c r="AO13" s="305"/>
      <c r="AP13" s="16" t="s">
        <v>64</v>
      </c>
      <c r="AQ13" s="16" t="s">
        <v>67</v>
      </c>
      <c r="AR13" s="305"/>
      <c r="AS13" s="16" t="s">
        <v>64</v>
      </c>
      <c r="AT13" s="16" t="s">
        <v>67</v>
      </c>
      <c r="AU13" s="305"/>
      <c r="AV13" s="16" t="s">
        <v>64</v>
      </c>
      <c r="AW13" s="16" t="s">
        <v>67</v>
      </c>
      <c r="AX13" s="305"/>
      <c r="AY13" s="307" t="s">
        <v>64</v>
      </c>
      <c r="AZ13" s="308"/>
      <c r="BA13" s="305"/>
      <c r="BB13" s="307" t="s">
        <v>64</v>
      </c>
      <c r="BC13" s="308"/>
      <c r="BD13" s="305"/>
      <c r="BE13" s="307" t="s">
        <v>64</v>
      </c>
      <c r="BF13" s="308"/>
      <c r="BG13" s="305"/>
      <c r="BH13" s="307" t="s">
        <v>64</v>
      </c>
      <c r="BI13" s="308"/>
      <c r="BJ13" s="305"/>
    </row>
    <row r="14" spans="1:65" s="18" customFormat="1" ht="115.5" customHeight="1">
      <c r="A14" s="75"/>
      <c r="B14" s="76" t="s">
        <v>105</v>
      </c>
      <c r="C14" s="213">
        <v>761</v>
      </c>
      <c r="D14" s="213">
        <v>461245.8558501026</v>
      </c>
      <c r="E14" s="213">
        <v>705.38409</v>
      </c>
      <c r="F14" s="213">
        <v>648</v>
      </c>
      <c r="G14" s="213">
        <v>213266.54063650794</v>
      </c>
      <c r="H14" s="213">
        <v>351.97695</v>
      </c>
      <c r="I14" s="213">
        <v>56</v>
      </c>
      <c r="J14" s="213">
        <v>68.255</v>
      </c>
      <c r="K14" s="213">
        <v>26.665509999999998</v>
      </c>
      <c r="L14" s="213">
        <v>173</v>
      </c>
      <c r="M14" s="213">
        <v>55.1126</v>
      </c>
      <c r="N14" s="213">
        <v>34.05024</v>
      </c>
      <c r="O14" s="213">
        <v>227</v>
      </c>
      <c r="P14" s="213">
        <v>1198.9737210135484</v>
      </c>
      <c r="Q14" s="213">
        <v>209.20849</v>
      </c>
      <c r="R14" s="213">
        <v>228</v>
      </c>
      <c r="S14" s="213">
        <v>111.66853426096773</v>
      </c>
      <c r="T14" s="213">
        <v>191.82492</v>
      </c>
      <c r="U14" s="213">
        <v>64</v>
      </c>
      <c r="V14" s="213">
        <v>11.25</v>
      </c>
      <c r="W14" s="213">
        <v>43.741550000000004</v>
      </c>
      <c r="X14" s="213">
        <v>80</v>
      </c>
      <c r="Y14" s="213">
        <v>60.1</v>
      </c>
      <c r="Z14" s="213">
        <v>18.685640000000003</v>
      </c>
      <c r="AA14" s="213">
        <v>116</v>
      </c>
      <c r="AB14" s="213">
        <v>34863.18566261184</v>
      </c>
      <c r="AC14" s="213">
        <v>107.03177000000002</v>
      </c>
      <c r="AD14" s="213">
        <v>225</v>
      </c>
      <c r="AE14" s="213">
        <v>86956.71528227994</v>
      </c>
      <c r="AF14" s="213">
        <v>66.12147000000002</v>
      </c>
      <c r="AG14" s="213">
        <v>834</v>
      </c>
      <c r="AH14" s="213">
        <v>3528.9080502199995</v>
      </c>
      <c r="AI14" s="213">
        <v>678.6054499999999</v>
      </c>
      <c r="AJ14" s="213">
        <v>566</v>
      </c>
      <c r="AK14" s="213">
        <v>3287.0289296346878</v>
      </c>
      <c r="AL14" s="213">
        <v>188.70798000000002</v>
      </c>
      <c r="AM14" s="213">
        <v>189</v>
      </c>
      <c r="AN14" s="213">
        <v>148.83823816595847</v>
      </c>
      <c r="AO14" s="213">
        <v>451.3495199999999</v>
      </c>
      <c r="AP14" s="213">
        <v>408</v>
      </c>
      <c r="AQ14" s="213">
        <v>414.07896970325385</v>
      </c>
      <c r="AR14" s="213">
        <v>491.11724000000004</v>
      </c>
      <c r="AS14" s="213">
        <v>858</v>
      </c>
      <c r="AT14" s="213">
        <v>444.7648349874933</v>
      </c>
      <c r="AU14" s="213">
        <v>1097.5409399999999</v>
      </c>
      <c r="AV14" s="213">
        <v>856</v>
      </c>
      <c r="AW14" s="213">
        <v>371.15176462080734</v>
      </c>
      <c r="AX14" s="213">
        <v>783.1870000000002</v>
      </c>
      <c r="AY14" s="213">
        <v>2</v>
      </c>
      <c r="AZ14" s="213">
        <v>0</v>
      </c>
      <c r="BA14" s="213">
        <v>0</v>
      </c>
      <c r="BB14" s="213">
        <v>57</v>
      </c>
      <c r="BC14" s="213">
        <v>4.25</v>
      </c>
      <c r="BD14" s="213">
        <v>89.39092000000001</v>
      </c>
      <c r="BE14" s="303">
        <v>3107</v>
      </c>
      <c r="BF14" s="303"/>
      <c r="BG14" s="214">
        <v>3319.52732</v>
      </c>
      <c r="BH14" s="303">
        <v>3241</v>
      </c>
      <c r="BI14" s="303"/>
      <c r="BJ14" s="215">
        <v>2215.0623599999994</v>
      </c>
      <c r="BK14" s="27"/>
      <c r="BL14" s="77"/>
      <c r="BM14" s="77"/>
    </row>
    <row r="15" spans="1:65" s="18" customFormat="1" ht="15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2"/>
      <c r="BF15" s="32"/>
      <c r="BG15" s="19"/>
      <c r="BH15" s="33"/>
      <c r="BI15" s="32"/>
      <c r="BJ15" s="19"/>
      <c r="BK15" s="27"/>
      <c r="BL15" s="34"/>
      <c r="BM15" s="28"/>
    </row>
    <row r="16" spans="1:65" s="18" customFormat="1" ht="25.5" customHeight="1">
      <c r="A16" s="29"/>
      <c r="B16" s="3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</row>
    <row r="17" spans="18:65" ht="16.5">
      <c r="R17" s="23" t="s">
        <v>120</v>
      </c>
      <c r="AJ17" s="23" t="s">
        <v>120</v>
      </c>
      <c r="AN17" s="21"/>
      <c r="AO17" s="26"/>
      <c r="AP17" s="21"/>
      <c r="AQ17" s="21"/>
      <c r="AR17" s="26"/>
      <c r="AS17" s="21"/>
      <c r="AT17" s="21"/>
      <c r="BF17" s="21"/>
      <c r="BH17" s="23" t="s">
        <v>120</v>
      </c>
      <c r="BM17" s="21"/>
    </row>
    <row r="18" spans="18:60" ht="16.5">
      <c r="R18" s="24" t="s">
        <v>121</v>
      </c>
      <c r="AJ18" s="24" t="s">
        <v>121</v>
      </c>
      <c r="AN18" s="21"/>
      <c r="AO18" s="26"/>
      <c r="AP18" s="21"/>
      <c r="AQ18" s="21"/>
      <c r="AR18" s="26"/>
      <c r="AS18" s="21"/>
      <c r="AT18" s="21"/>
      <c r="BF18" s="22"/>
      <c r="BH18" s="24" t="s">
        <v>121</v>
      </c>
    </row>
    <row r="19" spans="18:60" ht="16.5">
      <c r="R19" s="24" t="s">
        <v>106</v>
      </c>
      <c r="AJ19" s="24" t="s">
        <v>106</v>
      </c>
      <c r="AN19" s="21"/>
      <c r="AO19" s="26"/>
      <c r="AP19" s="21"/>
      <c r="AQ19" s="21"/>
      <c r="AR19" s="26"/>
      <c r="AS19" s="21"/>
      <c r="AT19" s="21"/>
      <c r="BH19" s="24" t="s">
        <v>106</v>
      </c>
    </row>
    <row r="20" spans="18:60" ht="16.5">
      <c r="R20" s="25" t="s">
        <v>122</v>
      </c>
      <c r="AJ20" s="25" t="s">
        <v>122</v>
      </c>
      <c r="AN20" s="21"/>
      <c r="AO20" s="26"/>
      <c r="AP20" s="21"/>
      <c r="AQ20" s="21"/>
      <c r="AR20" s="26"/>
      <c r="AS20" s="21"/>
      <c r="AT20" s="21"/>
      <c r="BH20" s="25" t="s">
        <v>122</v>
      </c>
    </row>
    <row r="21" spans="18:60" ht="16.5">
      <c r="R21" s="24" t="s">
        <v>108</v>
      </c>
      <c r="AJ21" s="24" t="s">
        <v>108</v>
      </c>
      <c r="AN21" s="21"/>
      <c r="AO21" s="26"/>
      <c r="AP21" s="21"/>
      <c r="AQ21" s="21"/>
      <c r="AR21" s="26"/>
      <c r="AS21" s="21"/>
      <c r="AT21" s="21"/>
      <c r="BH21" s="24" t="s">
        <v>108</v>
      </c>
    </row>
    <row r="22" spans="40:46" ht="15">
      <c r="AN22" s="21"/>
      <c r="AO22" s="26"/>
      <c r="AP22" s="21"/>
      <c r="AQ22" s="21"/>
      <c r="AR22" s="26"/>
      <c r="AS22" s="21"/>
      <c r="AT22" s="21"/>
    </row>
    <row r="23" spans="40:46" ht="15">
      <c r="AN23" s="21"/>
      <c r="AO23" s="26"/>
      <c r="AP23" s="21"/>
      <c r="AQ23" s="21"/>
      <c r="AR23" s="26"/>
      <c r="AS23" s="21"/>
      <c r="AT23" s="21"/>
    </row>
    <row r="24" spans="40:46" ht="15">
      <c r="AN24" s="21"/>
      <c r="AO24" s="26"/>
      <c r="AP24" s="21"/>
      <c r="AQ24" s="21"/>
      <c r="AR24" s="26"/>
      <c r="AS24" s="21"/>
      <c r="AT24" s="21"/>
    </row>
    <row r="25" spans="40:46" ht="15">
      <c r="AN25" s="21"/>
      <c r="AO25" s="26"/>
      <c r="AP25" s="21"/>
      <c r="AQ25" s="21"/>
      <c r="AR25" s="26"/>
      <c r="AS25" s="21"/>
      <c r="AT25" s="21"/>
    </row>
    <row r="26" spans="40:46" ht="15">
      <c r="AN26" s="21"/>
      <c r="AO26" s="26"/>
      <c r="AP26" s="21"/>
      <c r="AQ26" s="21"/>
      <c r="AR26" s="26"/>
      <c r="AS26" s="21"/>
      <c r="AT26" s="21"/>
    </row>
    <row r="27" spans="40:46" ht="15">
      <c r="AN27" s="21"/>
      <c r="AO27" s="26"/>
      <c r="AP27" s="21"/>
      <c r="AQ27" s="21"/>
      <c r="AR27" s="26"/>
      <c r="AS27" s="21"/>
      <c r="AT27" s="21"/>
    </row>
    <row r="28" spans="40:46" ht="15">
      <c r="AN28" s="21"/>
      <c r="AO28" s="26"/>
      <c r="AP28" s="21"/>
      <c r="AQ28" s="21"/>
      <c r="AR28" s="26"/>
      <c r="AS28" s="21"/>
      <c r="AT28" s="21"/>
    </row>
    <row r="29" spans="40:45" ht="15">
      <c r="AN29" s="21"/>
      <c r="AO29" s="21"/>
      <c r="AP29" s="21"/>
      <c r="AQ29" s="21"/>
      <c r="AR29" s="21"/>
      <c r="AS29" s="21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31" sqref="A1:L31"/>
    </sheetView>
  </sheetViews>
  <sheetFormatPr defaultColWidth="9.140625" defaultRowHeight="15"/>
  <cols>
    <col min="1" max="1" width="5.57421875" style="79" customWidth="1"/>
    <col min="2" max="2" width="24.28125" style="79" customWidth="1"/>
    <col min="3" max="3" width="13.57421875" style="79" customWidth="1"/>
    <col min="4" max="4" width="12.8515625" style="79" customWidth="1"/>
    <col min="5" max="5" width="12.57421875" style="42" customWidth="1"/>
    <col min="6" max="6" width="13.7109375" style="42" customWidth="1"/>
    <col min="7" max="7" width="9.7109375" style="79" customWidth="1"/>
    <col min="8" max="8" width="13.57421875" style="79" customWidth="1"/>
    <col min="9" max="9" width="9.7109375" style="79" customWidth="1"/>
    <col min="10" max="10" width="12.421875" style="79" customWidth="1"/>
    <col min="11" max="11" width="9.7109375" style="79" customWidth="1"/>
    <col min="12" max="12" width="11.00390625" style="79" customWidth="1"/>
    <col min="13" max="13" width="9.140625" style="79" customWidth="1"/>
    <col min="14" max="14" width="10.00390625" style="79" bestFit="1" customWidth="1"/>
    <col min="15" max="16384" width="9.140625" style="79" customWidth="1"/>
  </cols>
  <sheetData>
    <row r="1" spans="11:12" ht="6" customHeight="1">
      <c r="K1" s="327" t="s">
        <v>71</v>
      </c>
      <c r="L1" s="327"/>
    </row>
    <row r="2" spans="1:12" ht="20.25">
      <c r="A2" s="328" t="s">
        <v>123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2" ht="10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8.75">
      <c r="A4" s="299" t="s">
        <v>36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ht="11.25" customHeight="1"/>
    <row r="6" spans="1:12" ht="18.75">
      <c r="A6" s="329" t="s">
        <v>144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</row>
    <row r="7" spans="3:12" ht="26.25" customHeight="1"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11" customHeight="1">
      <c r="A8" s="326" t="s">
        <v>0</v>
      </c>
      <c r="B8" s="326" t="s">
        <v>38</v>
      </c>
      <c r="C8" s="326" t="s">
        <v>68</v>
      </c>
      <c r="D8" s="326"/>
      <c r="E8" s="326" t="s">
        <v>72</v>
      </c>
      <c r="F8" s="326"/>
      <c r="G8" s="326" t="s">
        <v>73</v>
      </c>
      <c r="H8" s="326"/>
      <c r="I8" s="326" t="s">
        <v>74</v>
      </c>
      <c r="J8" s="326"/>
      <c r="K8" s="326" t="s">
        <v>75</v>
      </c>
      <c r="L8" s="326"/>
    </row>
    <row r="9" spans="1:12" ht="20.25" customHeight="1">
      <c r="A9" s="326"/>
      <c r="B9" s="326"/>
      <c r="C9" s="45" t="s">
        <v>69</v>
      </c>
      <c r="D9" s="45" t="s">
        <v>70</v>
      </c>
      <c r="E9" s="45" t="s">
        <v>69</v>
      </c>
      <c r="F9" s="45" t="s">
        <v>70</v>
      </c>
      <c r="G9" s="45" t="s">
        <v>69</v>
      </c>
      <c r="H9" s="45" t="s">
        <v>70</v>
      </c>
      <c r="I9" s="45" t="s">
        <v>69</v>
      </c>
      <c r="J9" s="45" t="s">
        <v>70</v>
      </c>
      <c r="K9" s="45" t="s">
        <v>69</v>
      </c>
      <c r="L9" s="45" t="s">
        <v>98</v>
      </c>
    </row>
    <row r="10" spans="1:12" ht="1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</row>
    <row r="11" spans="1:23" s="180" customFormat="1" ht="18.75">
      <c r="A11" s="177">
        <v>1</v>
      </c>
      <c r="B11" s="177" t="s">
        <v>22</v>
      </c>
      <c r="C11" s="178">
        <v>1013</v>
      </c>
      <c r="D11" s="178">
        <v>0</v>
      </c>
      <c r="E11" s="178">
        <v>11</v>
      </c>
      <c r="F11" s="178">
        <v>3</v>
      </c>
      <c r="G11" s="178">
        <v>307</v>
      </c>
      <c r="H11" s="178">
        <v>2</v>
      </c>
      <c r="I11" s="178">
        <v>0</v>
      </c>
      <c r="J11" s="178">
        <v>10</v>
      </c>
      <c r="K11" s="178">
        <v>0</v>
      </c>
      <c r="L11" s="178">
        <v>0</v>
      </c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</row>
    <row r="12" spans="1:23" s="180" customFormat="1" ht="18.75">
      <c r="A12" s="177">
        <v>2</v>
      </c>
      <c r="B12" s="177" t="s">
        <v>23</v>
      </c>
      <c r="C12" s="178">
        <v>533</v>
      </c>
      <c r="D12" s="178">
        <v>0</v>
      </c>
      <c r="E12" s="178">
        <v>11</v>
      </c>
      <c r="F12" s="178">
        <v>0</v>
      </c>
      <c r="G12" s="178">
        <v>525</v>
      </c>
      <c r="H12" s="178">
        <v>0</v>
      </c>
      <c r="I12" s="178">
        <v>1</v>
      </c>
      <c r="J12" s="178">
        <v>0</v>
      </c>
      <c r="K12" s="178">
        <v>8</v>
      </c>
      <c r="L12" s="178">
        <v>0</v>
      </c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</row>
    <row r="13" spans="1:23" s="182" customFormat="1" ht="18.75" customHeight="1">
      <c r="A13" s="177">
        <v>3</v>
      </c>
      <c r="B13" s="177" t="s">
        <v>24</v>
      </c>
      <c r="C13" s="178">
        <v>1052</v>
      </c>
      <c r="D13" s="178">
        <v>4209</v>
      </c>
      <c r="E13" s="178">
        <v>16</v>
      </c>
      <c r="F13" s="178">
        <v>0</v>
      </c>
      <c r="G13" s="178">
        <v>0</v>
      </c>
      <c r="H13" s="178">
        <v>0</v>
      </c>
      <c r="I13" s="178">
        <v>0</v>
      </c>
      <c r="J13" s="178">
        <v>1</v>
      </c>
      <c r="K13" s="178">
        <v>12</v>
      </c>
      <c r="L13" s="178">
        <v>12</v>
      </c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</row>
    <row r="14" spans="1:23" s="180" customFormat="1" ht="18.75">
      <c r="A14" s="177">
        <v>4</v>
      </c>
      <c r="B14" s="177" t="s">
        <v>25</v>
      </c>
      <c r="C14" s="178">
        <v>0</v>
      </c>
      <c r="D14" s="178">
        <v>0</v>
      </c>
      <c r="E14" s="178">
        <v>12</v>
      </c>
      <c r="F14" s="178">
        <v>0</v>
      </c>
      <c r="G14" s="178">
        <v>0</v>
      </c>
      <c r="H14" s="178">
        <v>173</v>
      </c>
      <c r="I14" s="178">
        <v>0</v>
      </c>
      <c r="J14" s="178">
        <v>0</v>
      </c>
      <c r="K14" s="178">
        <v>0</v>
      </c>
      <c r="L14" s="178">
        <v>0</v>
      </c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</row>
    <row r="15" spans="1:23" s="180" customFormat="1" ht="18.75">
      <c r="A15" s="177">
        <v>5</v>
      </c>
      <c r="B15" s="177" t="s">
        <v>26</v>
      </c>
      <c r="C15" s="178">
        <v>68</v>
      </c>
      <c r="D15" s="178">
        <v>0</v>
      </c>
      <c r="E15" s="178">
        <v>11</v>
      </c>
      <c r="F15" s="178">
        <v>0</v>
      </c>
      <c r="G15" s="178">
        <v>0</v>
      </c>
      <c r="H15" s="178">
        <v>1</v>
      </c>
      <c r="I15" s="178">
        <v>34</v>
      </c>
      <c r="J15" s="178">
        <v>32</v>
      </c>
      <c r="K15" s="178">
        <v>0</v>
      </c>
      <c r="L15" s="178">
        <v>0</v>
      </c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</row>
    <row r="16" spans="1:23" s="180" customFormat="1" ht="18.75">
      <c r="A16" s="177">
        <v>6</v>
      </c>
      <c r="B16" s="177" t="s">
        <v>27</v>
      </c>
      <c r="C16" s="178">
        <v>3269</v>
      </c>
      <c r="D16" s="178">
        <v>299</v>
      </c>
      <c r="E16" s="178">
        <v>11</v>
      </c>
      <c r="F16" s="178">
        <v>0</v>
      </c>
      <c r="G16" s="178">
        <v>48</v>
      </c>
      <c r="H16" s="178">
        <v>2</v>
      </c>
      <c r="I16" s="178">
        <v>10</v>
      </c>
      <c r="J16" s="178">
        <v>1</v>
      </c>
      <c r="K16" s="178">
        <v>0</v>
      </c>
      <c r="L16" s="178">
        <v>0</v>
      </c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</row>
    <row r="17" spans="1:23" s="180" customFormat="1" ht="18.75">
      <c r="A17" s="177">
        <v>7</v>
      </c>
      <c r="B17" s="177" t="s">
        <v>28</v>
      </c>
      <c r="C17" s="178">
        <v>275</v>
      </c>
      <c r="D17" s="178">
        <v>447</v>
      </c>
      <c r="E17" s="178">
        <v>10</v>
      </c>
      <c r="F17" s="178">
        <v>0</v>
      </c>
      <c r="G17" s="178">
        <v>17</v>
      </c>
      <c r="H17" s="178">
        <v>31</v>
      </c>
      <c r="I17" s="178">
        <v>0</v>
      </c>
      <c r="J17" s="178">
        <v>10</v>
      </c>
      <c r="K17" s="178">
        <v>0</v>
      </c>
      <c r="L17" s="178">
        <v>0</v>
      </c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</row>
    <row r="18" spans="1:23" s="180" customFormat="1" ht="18.75">
      <c r="A18" s="177">
        <v>8</v>
      </c>
      <c r="B18" s="177" t="s">
        <v>29</v>
      </c>
      <c r="C18" s="178">
        <v>0</v>
      </c>
      <c r="D18" s="178">
        <v>160</v>
      </c>
      <c r="E18" s="178">
        <v>12</v>
      </c>
      <c r="F18" s="178">
        <v>0</v>
      </c>
      <c r="G18" s="178">
        <v>259</v>
      </c>
      <c r="H18" s="178">
        <v>31</v>
      </c>
      <c r="I18" s="178">
        <v>0</v>
      </c>
      <c r="J18" s="178">
        <v>0</v>
      </c>
      <c r="K18" s="178">
        <v>0</v>
      </c>
      <c r="L18" s="178">
        <v>0</v>
      </c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</row>
    <row r="19" spans="1:23" s="180" customFormat="1" ht="18.75">
      <c r="A19" s="177">
        <v>9</v>
      </c>
      <c r="B19" s="177" t="s">
        <v>30</v>
      </c>
      <c r="C19" s="178">
        <v>0</v>
      </c>
      <c r="D19" s="178">
        <v>106</v>
      </c>
      <c r="E19" s="178">
        <v>5</v>
      </c>
      <c r="F19" s="178">
        <v>4</v>
      </c>
      <c r="G19" s="178">
        <v>0</v>
      </c>
      <c r="H19" s="178">
        <v>12</v>
      </c>
      <c r="I19" s="178">
        <v>0</v>
      </c>
      <c r="J19" s="178">
        <v>5</v>
      </c>
      <c r="K19" s="178">
        <v>0</v>
      </c>
      <c r="L19" s="178">
        <v>0</v>
      </c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</row>
    <row r="20" spans="1:23" s="180" customFormat="1" ht="18.75">
      <c r="A20" s="177">
        <v>10</v>
      </c>
      <c r="B20" s="177" t="s">
        <v>31</v>
      </c>
      <c r="C20" s="178">
        <v>0</v>
      </c>
      <c r="D20" s="178">
        <v>0</v>
      </c>
      <c r="E20" s="178">
        <v>16</v>
      </c>
      <c r="F20" s="178">
        <v>0</v>
      </c>
      <c r="G20" s="178">
        <v>0</v>
      </c>
      <c r="H20" s="178">
        <v>0</v>
      </c>
      <c r="I20" s="178">
        <v>0</v>
      </c>
      <c r="J20" s="178">
        <v>0</v>
      </c>
      <c r="K20" s="178">
        <v>2</v>
      </c>
      <c r="L20" s="178">
        <v>0</v>
      </c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</row>
    <row r="21" spans="1:23" s="180" customFormat="1" ht="18.75">
      <c r="A21" s="177">
        <v>11</v>
      </c>
      <c r="B21" s="177" t="s">
        <v>32</v>
      </c>
      <c r="C21" s="178">
        <v>846</v>
      </c>
      <c r="D21" s="178">
        <v>93</v>
      </c>
      <c r="E21" s="178">
        <v>5</v>
      </c>
      <c r="F21" s="178">
        <v>0</v>
      </c>
      <c r="G21" s="178">
        <v>83</v>
      </c>
      <c r="H21" s="178">
        <v>73</v>
      </c>
      <c r="I21" s="178">
        <v>5</v>
      </c>
      <c r="J21" s="178">
        <v>0</v>
      </c>
      <c r="K21" s="178">
        <v>0</v>
      </c>
      <c r="L21" s="178">
        <v>4</v>
      </c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</row>
    <row r="22" spans="1:23" s="180" customFormat="1" ht="24" customHeight="1">
      <c r="A22" s="177">
        <v>12</v>
      </c>
      <c r="B22" s="177" t="s">
        <v>33</v>
      </c>
      <c r="C22" s="178">
        <v>12291</v>
      </c>
      <c r="D22" s="178">
        <v>993</v>
      </c>
      <c r="E22" s="178">
        <v>12</v>
      </c>
      <c r="F22" s="178">
        <v>6</v>
      </c>
      <c r="G22" s="178">
        <v>395</v>
      </c>
      <c r="H22" s="178">
        <v>56</v>
      </c>
      <c r="I22" s="178">
        <v>0</v>
      </c>
      <c r="J22" s="178">
        <v>0</v>
      </c>
      <c r="K22" s="178">
        <v>1</v>
      </c>
      <c r="L22" s="178">
        <v>2</v>
      </c>
      <c r="M22" s="179"/>
      <c r="N22" s="179"/>
      <c r="O22" s="179"/>
      <c r="P22" s="179" t="s">
        <v>140</v>
      </c>
      <c r="Q22" s="179"/>
      <c r="R22" s="179"/>
      <c r="S22" s="179"/>
      <c r="T22" s="179"/>
      <c r="U22" s="179"/>
      <c r="V22" s="179"/>
      <c r="W22" s="179"/>
    </row>
    <row r="23" spans="1:23" s="180" customFormat="1" ht="18.75">
      <c r="A23" s="177">
        <v>13</v>
      </c>
      <c r="B23" s="177" t="s">
        <v>34</v>
      </c>
      <c r="C23" s="178">
        <v>2257</v>
      </c>
      <c r="D23" s="178">
        <v>962</v>
      </c>
      <c r="E23" s="178">
        <v>14</v>
      </c>
      <c r="F23" s="178">
        <v>0</v>
      </c>
      <c r="G23" s="178">
        <v>184</v>
      </c>
      <c r="H23" s="178">
        <v>27</v>
      </c>
      <c r="I23" s="178">
        <v>0</v>
      </c>
      <c r="J23" s="178">
        <v>0</v>
      </c>
      <c r="K23" s="178">
        <v>4</v>
      </c>
      <c r="L23" s="178">
        <v>4</v>
      </c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</row>
    <row r="24" spans="1:20" s="186" customFormat="1" ht="18.75">
      <c r="A24" s="183"/>
      <c r="B24" s="184" t="s">
        <v>5</v>
      </c>
      <c r="C24" s="185">
        <f>SUM(C11:C23)</f>
        <v>21604</v>
      </c>
      <c r="D24" s="185">
        <f aca="true" t="shared" si="0" ref="D24:L24">SUM(D11:D23)</f>
        <v>7269</v>
      </c>
      <c r="E24" s="185">
        <f t="shared" si="0"/>
        <v>146</v>
      </c>
      <c r="F24" s="185">
        <f t="shared" si="0"/>
        <v>13</v>
      </c>
      <c r="G24" s="185">
        <f t="shared" si="0"/>
        <v>1818</v>
      </c>
      <c r="H24" s="185">
        <f t="shared" si="0"/>
        <v>408</v>
      </c>
      <c r="I24" s="185">
        <f t="shared" si="0"/>
        <v>50</v>
      </c>
      <c r="J24" s="185">
        <f t="shared" si="0"/>
        <v>59</v>
      </c>
      <c r="K24" s="185">
        <f t="shared" si="0"/>
        <v>27</v>
      </c>
      <c r="L24" s="185">
        <f t="shared" si="0"/>
        <v>22</v>
      </c>
      <c r="O24" s="187"/>
      <c r="S24" s="187"/>
      <c r="T24" s="187"/>
    </row>
    <row r="25" s="42" customFormat="1" ht="32.25" customHeight="1">
      <c r="T25" s="78"/>
    </row>
    <row r="26" spans="1:12" s="82" customFormat="1" ht="30" customHeight="1">
      <c r="A26" s="80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3:10" ht="18">
      <c r="C27" s="83"/>
      <c r="D27" s="83"/>
      <c r="E27" s="78"/>
      <c r="F27" s="78"/>
      <c r="G27" s="83"/>
      <c r="H27" s="83"/>
      <c r="I27" s="81"/>
      <c r="J27" s="84" t="s">
        <v>120</v>
      </c>
    </row>
    <row r="28" spans="4:10" ht="18">
      <c r="D28" s="85"/>
      <c r="J28" s="86" t="s">
        <v>121</v>
      </c>
    </row>
    <row r="29" ht="18">
      <c r="J29" s="86" t="s">
        <v>106</v>
      </c>
    </row>
    <row r="30" ht="18">
      <c r="J30" s="87" t="s">
        <v>122</v>
      </c>
    </row>
    <row r="31" ht="18">
      <c r="J31" s="86" t="s">
        <v>108</v>
      </c>
    </row>
  </sheetData>
  <sheetProtection/>
  <mergeCells count="11">
    <mergeCell ref="I8:J8"/>
    <mergeCell ref="K8:L8"/>
    <mergeCell ref="K1:L1"/>
    <mergeCell ref="A2:L2"/>
    <mergeCell ref="A4:L4"/>
    <mergeCell ref="A6:L6"/>
    <mergeCell ref="A8:A9"/>
    <mergeCell ref="B8:B9"/>
    <mergeCell ref="C8:D8"/>
    <mergeCell ref="E8:F8"/>
    <mergeCell ref="G8:H8"/>
  </mergeCells>
  <conditionalFormatting sqref="J30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227" customWidth="1"/>
    <col min="2" max="2" width="16.7109375" style="227" customWidth="1"/>
    <col min="3" max="4" width="10.00390625" style="227" customWidth="1"/>
    <col min="5" max="5" width="6.00390625" style="227" bestFit="1" customWidth="1"/>
    <col min="6" max="6" width="10.28125" style="227" bestFit="1" customWidth="1"/>
    <col min="7" max="7" width="6.00390625" style="227" bestFit="1" customWidth="1"/>
    <col min="8" max="8" width="10.28125" style="227" bestFit="1" customWidth="1"/>
    <col min="9" max="9" width="6.00390625" style="227" bestFit="1" customWidth="1"/>
    <col min="10" max="10" width="10.28125" style="227" bestFit="1" customWidth="1"/>
    <col min="11" max="11" width="6.8515625" style="227" bestFit="1" customWidth="1"/>
    <col min="12" max="12" width="9.421875" style="227" customWidth="1"/>
    <col min="13" max="13" width="6.8515625" style="227" bestFit="1" customWidth="1"/>
    <col min="14" max="14" width="10.28125" style="227" bestFit="1" customWidth="1"/>
    <col min="15" max="15" width="6.8515625" style="227" bestFit="1" customWidth="1"/>
    <col min="16" max="16" width="10.28125" style="227" bestFit="1" customWidth="1"/>
    <col min="17" max="17" width="6.8515625" style="227" bestFit="1" customWidth="1"/>
    <col min="18" max="18" width="8.57421875" style="227" customWidth="1"/>
    <col min="19" max="19" width="6.8515625" style="227" bestFit="1" customWidth="1"/>
    <col min="20" max="20" width="10.28125" style="227" bestFit="1" customWidth="1"/>
    <col min="21" max="22" width="6.8515625" style="227" bestFit="1" customWidth="1"/>
    <col min="23" max="16384" width="9.140625" style="227" customWidth="1"/>
  </cols>
  <sheetData>
    <row r="1" ht="18.75" customHeight="1">
      <c r="V1" s="228" t="s">
        <v>90</v>
      </c>
    </row>
    <row r="2" spans="1:22" ht="18.75" customHeight="1">
      <c r="A2" s="336" t="s">
        <v>123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</row>
    <row r="3" spans="1:22" ht="1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1:22" ht="15" customHeight="1">
      <c r="A4" s="337" t="s">
        <v>145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</row>
    <row r="5" spans="1:22" ht="18" customHeight="1">
      <c r="A5" s="230" t="s">
        <v>37</v>
      </c>
      <c r="B5" s="231"/>
      <c r="C5" s="232"/>
      <c r="D5" s="232"/>
      <c r="E5" s="232"/>
      <c r="F5" s="232"/>
      <c r="G5" s="232"/>
      <c r="H5" s="232"/>
      <c r="I5" s="232"/>
      <c r="L5" s="233"/>
      <c r="V5" s="234"/>
    </row>
    <row r="6" spans="2:9" ht="18" customHeight="1">
      <c r="B6" s="235"/>
      <c r="C6" s="232"/>
      <c r="D6" s="232"/>
      <c r="E6" s="232"/>
      <c r="F6" s="232"/>
      <c r="G6" s="232"/>
      <c r="H6" s="232"/>
      <c r="I6" s="232"/>
    </row>
    <row r="7" spans="1:22" s="236" customFormat="1" ht="30.75" customHeight="1">
      <c r="A7" s="335" t="s">
        <v>76</v>
      </c>
      <c r="B7" s="335" t="s">
        <v>102</v>
      </c>
      <c r="C7" s="335" t="s">
        <v>77</v>
      </c>
      <c r="D7" s="335"/>
      <c r="E7" s="335" t="s">
        <v>78</v>
      </c>
      <c r="F7" s="335"/>
      <c r="G7" s="335"/>
      <c r="H7" s="335"/>
      <c r="I7" s="335"/>
      <c r="J7" s="335"/>
      <c r="K7" s="335"/>
      <c r="L7" s="335"/>
      <c r="M7" s="338" t="s">
        <v>92</v>
      </c>
      <c r="N7" s="338"/>
      <c r="O7" s="338"/>
      <c r="P7" s="338"/>
      <c r="Q7" s="338"/>
      <c r="R7" s="338"/>
      <c r="S7" s="338"/>
      <c r="T7" s="338"/>
      <c r="U7" s="338"/>
      <c r="V7" s="338"/>
    </row>
    <row r="8" spans="1:22" s="236" customFormat="1" ht="84.75" customHeight="1">
      <c r="A8" s="335"/>
      <c r="B8" s="335"/>
      <c r="C8" s="335" t="s">
        <v>81</v>
      </c>
      <c r="D8" s="335"/>
      <c r="E8" s="335" t="s">
        <v>82</v>
      </c>
      <c r="F8" s="335"/>
      <c r="G8" s="335" t="s">
        <v>83</v>
      </c>
      <c r="H8" s="335"/>
      <c r="I8" s="335" t="s">
        <v>84</v>
      </c>
      <c r="J8" s="335"/>
      <c r="K8" s="335" t="s">
        <v>85</v>
      </c>
      <c r="L8" s="335"/>
      <c r="M8" s="335" t="s">
        <v>93</v>
      </c>
      <c r="N8" s="335"/>
      <c r="O8" s="335" t="s">
        <v>94</v>
      </c>
      <c r="P8" s="335"/>
      <c r="Q8" s="335" t="s">
        <v>95</v>
      </c>
      <c r="R8" s="335"/>
      <c r="S8" s="335" t="s">
        <v>96</v>
      </c>
      <c r="T8" s="335"/>
      <c r="U8" s="335" t="s">
        <v>97</v>
      </c>
      <c r="V8" s="338"/>
    </row>
    <row r="9" spans="1:22" s="238" customFormat="1" ht="30.75" customHeight="1">
      <c r="A9" s="335"/>
      <c r="B9" s="335"/>
      <c r="C9" s="237" t="s">
        <v>86</v>
      </c>
      <c r="D9" s="237" t="s">
        <v>87</v>
      </c>
      <c r="E9" s="237" t="s">
        <v>86</v>
      </c>
      <c r="F9" s="237" t="s">
        <v>87</v>
      </c>
      <c r="G9" s="237" t="s">
        <v>86</v>
      </c>
      <c r="H9" s="237" t="s">
        <v>87</v>
      </c>
      <c r="I9" s="237" t="s">
        <v>86</v>
      </c>
      <c r="J9" s="237" t="s">
        <v>87</v>
      </c>
      <c r="K9" s="237" t="s">
        <v>86</v>
      </c>
      <c r="L9" s="237" t="s">
        <v>87</v>
      </c>
      <c r="M9" s="237" t="s">
        <v>86</v>
      </c>
      <c r="N9" s="237" t="s">
        <v>87</v>
      </c>
      <c r="O9" s="237" t="s">
        <v>86</v>
      </c>
      <c r="P9" s="237" t="s">
        <v>87</v>
      </c>
      <c r="Q9" s="237" t="s">
        <v>86</v>
      </c>
      <c r="R9" s="237" t="s">
        <v>87</v>
      </c>
      <c r="S9" s="237" t="s">
        <v>86</v>
      </c>
      <c r="T9" s="237" t="s">
        <v>87</v>
      </c>
      <c r="U9" s="237" t="s">
        <v>86</v>
      </c>
      <c r="V9" s="237" t="s">
        <v>86</v>
      </c>
    </row>
    <row r="10" spans="1:22" s="240" customFormat="1" ht="19.5" customHeight="1">
      <c r="A10" s="239">
        <v>1</v>
      </c>
      <c r="B10" s="239">
        <v>2</v>
      </c>
      <c r="C10" s="239">
        <v>3</v>
      </c>
      <c r="D10" s="239">
        <v>4</v>
      </c>
      <c r="E10" s="239">
        <v>5</v>
      </c>
      <c r="F10" s="239">
        <v>6</v>
      </c>
      <c r="G10" s="239">
        <v>7</v>
      </c>
      <c r="H10" s="239">
        <v>8</v>
      </c>
      <c r="I10" s="239">
        <v>9</v>
      </c>
      <c r="J10" s="239">
        <v>10</v>
      </c>
      <c r="K10" s="239">
        <v>11</v>
      </c>
      <c r="L10" s="239">
        <v>12</v>
      </c>
      <c r="M10" s="239">
        <v>13</v>
      </c>
      <c r="N10" s="239">
        <v>14</v>
      </c>
      <c r="O10" s="239">
        <v>15</v>
      </c>
      <c r="P10" s="239">
        <v>16</v>
      </c>
      <c r="Q10" s="239">
        <v>17</v>
      </c>
      <c r="R10" s="239">
        <v>18</v>
      </c>
      <c r="S10" s="239">
        <v>19</v>
      </c>
      <c r="T10" s="239">
        <v>20</v>
      </c>
      <c r="U10" s="239">
        <v>21</v>
      </c>
      <c r="V10" s="239">
        <v>22</v>
      </c>
    </row>
    <row r="11" spans="1:22" s="244" customFormat="1" ht="73.5" customHeight="1">
      <c r="A11" s="241"/>
      <c r="B11" s="242" t="s">
        <v>108</v>
      </c>
      <c r="C11" s="243">
        <v>146</v>
      </c>
      <c r="D11" s="243">
        <v>141</v>
      </c>
      <c r="E11" s="243">
        <v>13</v>
      </c>
      <c r="F11" s="243">
        <v>13</v>
      </c>
      <c r="G11" s="243">
        <v>59</v>
      </c>
      <c r="H11" s="243">
        <v>59</v>
      </c>
      <c r="I11" s="243">
        <v>13</v>
      </c>
      <c r="J11" s="243">
        <v>13</v>
      </c>
      <c r="K11" s="243">
        <v>13</v>
      </c>
      <c r="L11" s="243">
        <v>13</v>
      </c>
      <c r="M11" s="243">
        <v>5</v>
      </c>
      <c r="N11" s="243">
        <v>5</v>
      </c>
      <c r="O11" s="243">
        <v>2</v>
      </c>
      <c r="P11" s="243">
        <v>2</v>
      </c>
      <c r="Q11" s="243">
        <v>1</v>
      </c>
      <c r="R11" s="243">
        <v>1</v>
      </c>
      <c r="S11" s="243">
        <v>1</v>
      </c>
      <c r="T11" s="243">
        <v>1</v>
      </c>
      <c r="U11" s="243">
        <v>1</v>
      </c>
      <c r="V11" s="243">
        <v>1</v>
      </c>
    </row>
    <row r="12" spans="1:22" s="244" customFormat="1" ht="73.5" customHeight="1">
      <c r="A12" s="245"/>
      <c r="B12" s="246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333" t="s">
        <v>120</v>
      </c>
      <c r="R12" s="333"/>
      <c r="S12" s="333"/>
      <c r="T12" s="333"/>
      <c r="U12" s="333"/>
      <c r="V12" s="247"/>
    </row>
    <row r="13" spans="9:21" ht="21" customHeight="1">
      <c r="I13" s="332"/>
      <c r="J13" s="332"/>
      <c r="K13" s="332"/>
      <c r="Q13" s="334" t="s">
        <v>121</v>
      </c>
      <c r="R13" s="334"/>
      <c r="S13" s="334"/>
      <c r="T13" s="334"/>
      <c r="U13" s="334"/>
    </row>
    <row r="14" spans="17:21" ht="18.75" customHeight="1">
      <c r="Q14" s="331" t="s">
        <v>106</v>
      </c>
      <c r="R14" s="331"/>
      <c r="S14" s="331"/>
      <c r="T14" s="331"/>
      <c r="U14" s="331"/>
    </row>
    <row r="15" spans="17:21" ht="21" customHeight="1">
      <c r="Q15" s="330" t="s">
        <v>122</v>
      </c>
      <c r="R15" s="330"/>
      <c r="S15" s="330"/>
      <c r="T15" s="330"/>
      <c r="U15" s="330"/>
    </row>
    <row r="16" spans="17:21" ht="20.25" customHeight="1">
      <c r="Q16" s="331" t="s">
        <v>108</v>
      </c>
      <c r="R16" s="331"/>
      <c r="S16" s="331"/>
      <c r="T16" s="331"/>
      <c r="U16" s="331"/>
    </row>
    <row r="17" ht="12.75">
      <c r="R17" s="248"/>
    </row>
  </sheetData>
  <sheetProtection/>
  <mergeCells count="23"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  <mergeCell ref="C7:D7"/>
    <mergeCell ref="G8:H8"/>
    <mergeCell ref="O8:P8"/>
    <mergeCell ref="M8:N8"/>
    <mergeCell ref="K8:L8"/>
    <mergeCell ref="I8:J8"/>
    <mergeCell ref="E8:F8"/>
    <mergeCell ref="Q15:U15"/>
    <mergeCell ref="Q16:U16"/>
    <mergeCell ref="I13:K13"/>
    <mergeCell ref="Q12:U12"/>
    <mergeCell ref="Q13:U13"/>
    <mergeCell ref="Q14:U14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H15" sqref="H15"/>
    </sheetView>
  </sheetViews>
  <sheetFormatPr defaultColWidth="9.140625" defaultRowHeight="15"/>
  <cols>
    <col min="1" max="1" width="3.7109375" style="249" customWidth="1"/>
    <col min="2" max="2" width="11.28125" style="249" customWidth="1"/>
    <col min="3" max="4" width="7.421875" style="250" customWidth="1"/>
    <col min="5" max="26" width="6.7109375" style="250" customWidth="1"/>
    <col min="27" max="16384" width="9.140625" style="249" customWidth="1"/>
  </cols>
  <sheetData>
    <row r="1" spans="11:26" ht="12" customHeight="1">
      <c r="K1" s="347"/>
      <c r="L1" s="347"/>
      <c r="M1" s="251"/>
      <c r="N1" s="251"/>
      <c r="O1" s="251"/>
      <c r="P1" s="251"/>
      <c r="Q1" s="251"/>
      <c r="R1" s="251"/>
      <c r="S1" s="251"/>
      <c r="T1" s="251"/>
      <c r="U1" s="251"/>
      <c r="V1" s="251"/>
      <c r="X1" s="252"/>
      <c r="Y1" s="249"/>
      <c r="Z1" s="253" t="s">
        <v>91</v>
      </c>
    </row>
    <row r="2" spans="1:26" s="227" customFormat="1" ht="18.75" customHeight="1">
      <c r="A2" s="336" t="s">
        <v>123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6" s="227" customFormat="1" ht="6.75" customHeight="1">
      <c r="A3" s="229"/>
      <c r="B3" s="229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5"/>
      <c r="X3" s="255"/>
      <c r="Y3" s="255"/>
      <c r="Z3" s="255"/>
    </row>
    <row r="4" spans="1:26" s="227" customFormat="1" ht="21" customHeight="1">
      <c r="A4" s="337" t="s">
        <v>146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ht="18" customHeight="1">
      <c r="A5" s="230" t="s">
        <v>37</v>
      </c>
      <c r="B5" s="256"/>
      <c r="C5" s="257"/>
      <c r="D5" s="257"/>
      <c r="E5" s="257"/>
      <c r="F5" s="257"/>
      <c r="G5" s="257"/>
      <c r="H5" s="257"/>
      <c r="I5" s="257"/>
      <c r="X5" s="343"/>
      <c r="Y5" s="343"/>
      <c r="Z5" s="343"/>
    </row>
    <row r="6" spans="1:26" ht="18" customHeight="1">
      <c r="A6" s="258"/>
      <c r="B6" s="258"/>
      <c r="C6" s="257"/>
      <c r="D6" s="257"/>
      <c r="E6" s="257"/>
      <c r="F6" s="257"/>
      <c r="G6" s="257"/>
      <c r="H6" s="257"/>
      <c r="I6" s="257"/>
      <c r="X6" s="259"/>
      <c r="Y6" s="259"/>
      <c r="Z6" s="259"/>
    </row>
    <row r="7" spans="1:26" s="238" customFormat="1" ht="30.75" customHeight="1">
      <c r="A7" s="349" t="s">
        <v>76</v>
      </c>
      <c r="B7" s="352" t="s">
        <v>102</v>
      </c>
      <c r="C7" s="341" t="s">
        <v>77</v>
      </c>
      <c r="D7" s="342"/>
      <c r="E7" s="335" t="s">
        <v>78</v>
      </c>
      <c r="F7" s="335"/>
      <c r="G7" s="335"/>
      <c r="H7" s="335"/>
      <c r="I7" s="335"/>
      <c r="J7" s="335"/>
      <c r="K7" s="335"/>
      <c r="L7" s="335"/>
      <c r="M7" s="341" t="s">
        <v>92</v>
      </c>
      <c r="N7" s="346"/>
      <c r="O7" s="346"/>
      <c r="P7" s="346"/>
      <c r="Q7" s="346"/>
      <c r="R7" s="346"/>
      <c r="S7" s="346"/>
      <c r="T7" s="346"/>
      <c r="U7" s="346"/>
      <c r="V7" s="346"/>
      <c r="W7" s="339" t="s">
        <v>79</v>
      </c>
      <c r="X7" s="339"/>
      <c r="Y7" s="339" t="s">
        <v>80</v>
      </c>
      <c r="Z7" s="339"/>
    </row>
    <row r="8" spans="1:26" s="238" customFormat="1" ht="47.25" customHeight="1">
      <c r="A8" s="350"/>
      <c r="B8" s="353"/>
      <c r="C8" s="344" t="s">
        <v>81</v>
      </c>
      <c r="D8" s="345"/>
      <c r="E8" s="340" t="s">
        <v>82</v>
      </c>
      <c r="F8" s="340"/>
      <c r="G8" s="340" t="s">
        <v>83</v>
      </c>
      <c r="H8" s="340"/>
      <c r="I8" s="340" t="s">
        <v>84</v>
      </c>
      <c r="J8" s="340"/>
      <c r="K8" s="340" t="s">
        <v>85</v>
      </c>
      <c r="L8" s="340"/>
      <c r="M8" s="340" t="s">
        <v>93</v>
      </c>
      <c r="N8" s="340"/>
      <c r="O8" s="340" t="s">
        <v>94</v>
      </c>
      <c r="P8" s="340"/>
      <c r="Q8" s="340" t="s">
        <v>95</v>
      </c>
      <c r="R8" s="340"/>
      <c r="S8" s="340" t="s">
        <v>96</v>
      </c>
      <c r="T8" s="340"/>
      <c r="U8" s="340" t="s">
        <v>97</v>
      </c>
      <c r="V8" s="348"/>
      <c r="W8" s="339"/>
      <c r="X8" s="339"/>
      <c r="Y8" s="339"/>
      <c r="Z8" s="339"/>
    </row>
    <row r="9" spans="1:26" s="238" customFormat="1" ht="60.75" customHeight="1">
      <c r="A9" s="351"/>
      <c r="B9" s="354"/>
      <c r="C9" s="237" t="s">
        <v>88</v>
      </c>
      <c r="D9" s="237" t="s">
        <v>89</v>
      </c>
      <c r="E9" s="237" t="s">
        <v>88</v>
      </c>
      <c r="F9" s="237" t="s">
        <v>89</v>
      </c>
      <c r="G9" s="237" t="s">
        <v>88</v>
      </c>
      <c r="H9" s="237" t="s">
        <v>89</v>
      </c>
      <c r="I9" s="237" t="s">
        <v>88</v>
      </c>
      <c r="J9" s="237" t="s">
        <v>89</v>
      </c>
      <c r="K9" s="237" t="s">
        <v>88</v>
      </c>
      <c r="L9" s="237" t="s">
        <v>89</v>
      </c>
      <c r="M9" s="237" t="s">
        <v>88</v>
      </c>
      <c r="N9" s="237" t="s">
        <v>89</v>
      </c>
      <c r="O9" s="237" t="s">
        <v>88</v>
      </c>
      <c r="P9" s="237" t="s">
        <v>89</v>
      </c>
      <c r="Q9" s="237" t="s">
        <v>88</v>
      </c>
      <c r="R9" s="237" t="s">
        <v>89</v>
      </c>
      <c r="S9" s="237" t="s">
        <v>88</v>
      </c>
      <c r="T9" s="237" t="s">
        <v>89</v>
      </c>
      <c r="U9" s="237" t="s">
        <v>88</v>
      </c>
      <c r="V9" s="237" t="s">
        <v>89</v>
      </c>
      <c r="W9" s="237" t="s">
        <v>88</v>
      </c>
      <c r="X9" s="237" t="s">
        <v>89</v>
      </c>
      <c r="Y9" s="237" t="s">
        <v>88</v>
      </c>
      <c r="Z9" s="237" t="s">
        <v>89</v>
      </c>
    </row>
    <row r="10" spans="1:26" s="261" customFormat="1" ht="19.5" customHeight="1">
      <c r="A10" s="239">
        <v>1</v>
      </c>
      <c r="B10" s="239">
        <v>2</v>
      </c>
      <c r="C10" s="239">
        <v>3</v>
      </c>
      <c r="D10" s="239">
        <v>4</v>
      </c>
      <c r="E10" s="260">
        <v>5</v>
      </c>
      <c r="F10" s="260">
        <v>6</v>
      </c>
      <c r="G10" s="260">
        <v>7</v>
      </c>
      <c r="H10" s="260">
        <v>8</v>
      </c>
      <c r="I10" s="260">
        <v>9</v>
      </c>
      <c r="J10" s="260">
        <v>10</v>
      </c>
      <c r="K10" s="260">
        <v>11</v>
      </c>
      <c r="L10" s="260">
        <v>12</v>
      </c>
      <c r="M10" s="260">
        <v>13</v>
      </c>
      <c r="N10" s="260">
        <v>14</v>
      </c>
      <c r="O10" s="260">
        <v>15</v>
      </c>
      <c r="P10" s="260">
        <v>16</v>
      </c>
      <c r="Q10" s="260">
        <v>17</v>
      </c>
      <c r="R10" s="260">
        <v>18</v>
      </c>
      <c r="S10" s="260">
        <v>19</v>
      </c>
      <c r="T10" s="260">
        <v>20</v>
      </c>
      <c r="U10" s="260">
        <v>21</v>
      </c>
      <c r="V10" s="260">
        <v>22</v>
      </c>
      <c r="W10" s="260">
        <v>23</v>
      </c>
      <c r="X10" s="260">
        <v>24</v>
      </c>
      <c r="Y10" s="260">
        <v>25</v>
      </c>
      <c r="Z10" s="260">
        <v>26</v>
      </c>
    </row>
    <row r="11" spans="1:26" s="265" customFormat="1" ht="82.5" customHeight="1">
      <c r="A11" s="262"/>
      <c r="B11" s="263" t="s">
        <v>108</v>
      </c>
      <c r="C11" s="264">
        <v>141</v>
      </c>
      <c r="D11" s="264">
        <v>141</v>
      </c>
      <c r="E11" s="264">
        <v>13</v>
      </c>
      <c r="F11" s="264">
        <v>13</v>
      </c>
      <c r="G11" s="264">
        <v>59</v>
      </c>
      <c r="H11" s="264">
        <v>59</v>
      </c>
      <c r="I11" s="264">
        <v>13</v>
      </c>
      <c r="J11" s="264">
        <v>13</v>
      </c>
      <c r="K11" s="264">
        <v>13</v>
      </c>
      <c r="L11" s="264">
        <v>13</v>
      </c>
      <c r="M11" s="264">
        <v>5</v>
      </c>
      <c r="N11" s="264">
        <v>5</v>
      </c>
      <c r="O11" s="264">
        <v>2</v>
      </c>
      <c r="P11" s="264">
        <v>2</v>
      </c>
      <c r="Q11" s="264">
        <v>1</v>
      </c>
      <c r="R11" s="264">
        <v>1</v>
      </c>
      <c r="S11" s="264">
        <v>1</v>
      </c>
      <c r="T11" s="264">
        <v>1</v>
      </c>
      <c r="U11" s="264">
        <v>1</v>
      </c>
      <c r="V11" s="264">
        <v>1</v>
      </c>
      <c r="W11" s="264">
        <v>2406</v>
      </c>
      <c r="X11" s="264">
        <v>2406</v>
      </c>
      <c r="Y11" s="264">
        <v>3085</v>
      </c>
      <c r="Z11" s="264">
        <v>3085</v>
      </c>
    </row>
    <row r="12" spans="12:24" ht="15"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</row>
    <row r="13" spans="12:24" ht="15"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</row>
    <row r="14" spans="12:24" ht="15"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</row>
    <row r="15" spans="12:24" ht="15"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</row>
    <row r="16" spans="22:24" ht="15">
      <c r="V16" s="268"/>
      <c r="X16" s="269"/>
    </row>
    <row r="17" spans="13:22" ht="24.75" customHeight="1">
      <c r="M17" s="270"/>
      <c r="N17" s="270"/>
      <c r="O17" s="270"/>
      <c r="P17" s="270"/>
      <c r="Q17" s="270"/>
      <c r="R17" s="270"/>
      <c r="S17" s="270"/>
      <c r="T17" s="270"/>
      <c r="V17" s="271" t="s">
        <v>120</v>
      </c>
    </row>
    <row r="18" ht="16.5">
      <c r="V18" s="272" t="s">
        <v>121</v>
      </c>
    </row>
    <row r="19" ht="21" customHeight="1">
      <c r="V19" s="272" t="s">
        <v>106</v>
      </c>
    </row>
    <row r="20" ht="24.75" customHeight="1">
      <c r="V20" s="273" t="s">
        <v>122</v>
      </c>
    </row>
    <row r="21" ht="20.25" customHeight="1">
      <c r="V21" s="272" t="s">
        <v>108</v>
      </c>
    </row>
  </sheetData>
  <sheetProtection/>
  <mergeCells count="21">
    <mergeCell ref="M8:N8"/>
    <mergeCell ref="E7:L7"/>
    <mergeCell ref="K1:L1"/>
    <mergeCell ref="K8:L8"/>
    <mergeCell ref="A2:Z2"/>
    <mergeCell ref="W7:X8"/>
    <mergeCell ref="A4:Z4"/>
    <mergeCell ref="U8:V8"/>
    <mergeCell ref="A7:A9"/>
    <mergeCell ref="I8:J8"/>
    <mergeCell ref="B7:B9"/>
    <mergeCell ref="Y7:Z8"/>
    <mergeCell ref="O8:P8"/>
    <mergeCell ref="C7:D7"/>
    <mergeCell ref="Q8:R8"/>
    <mergeCell ref="S8:T8"/>
    <mergeCell ref="X5:Z5"/>
    <mergeCell ref="C8:D8"/>
    <mergeCell ref="E8:F8"/>
    <mergeCell ref="G8:H8"/>
    <mergeCell ref="M7:V7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22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88" customWidth="1"/>
    <col min="2" max="2" width="17.140625" style="88" customWidth="1"/>
    <col min="3" max="3" width="9.57421875" style="89" bestFit="1" customWidth="1"/>
    <col min="4" max="4" width="10.7109375" style="89" customWidth="1"/>
    <col min="5" max="5" width="12.00390625" style="89" customWidth="1"/>
    <col min="6" max="6" width="10.7109375" style="89" bestFit="1" customWidth="1"/>
    <col min="7" max="7" width="9.140625" style="89" bestFit="1" customWidth="1"/>
    <col min="8" max="8" width="13.00390625" style="89" customWidth="1"/>
    <col min="9" max="22" width="13.8515625" style="89" customWidth="1"/>
    <col min="23" max="23" width="9.8515625" style="138" customWidth="1"/>
    <col min="24" max="24" width="11.421875" style="194" customWidth="1"/>
    <col min="25" max="25" width="10.57421875" style="194" customWidth="1"/>
    <col min="26" max="26" width="12.57421875" style="42" customWidth="1"/>
    <col min="27" max="54" width="9.140625" style="137" customWidth="1"/>
    <col min="55" max="16384" width="9.140625" style="88" customWidth="1"/>
  </cols>
  <sheetData>
    <row r="1" spans="1:23" ht="27.75" customHeight="1">
      <c r="A1" s="358" t="s">
        <v>133</v>
      </c>
      <c r="B1" s="358"/>
      <c r="C1" s="358"/>
      <c r="D1" s="358"/>
      <c r="E1" s="358"/>
      <c r="F1" s="358"/>
      <c r="G1" s="358"/>
      <c r="H1" s="358"/>
      <c r="I1" s="188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10"/>
      <c r="V1" s="211"/>
      <c r="W1" s="132"/>
    </row>
    <row r="2" spans="5:23" ht="15.75">
      <c r="E2" s="359" t="s">
        <v>147</v>
      </c>
      <c r="F2" s="360"/>
      <c r="G2" s="360"/>
      <c r="H2" s="360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ht="63" customHeight="1">
      <c r="A3" s="356" t="s">
        <v>0</v>
      </c>
      <c r="B3" s="356" t="s">
        <v>126</v>
      </c>
      <c r="C3" s="357" t="s">
        <v>127</v>
      </c>
      <c r="D3" s="357"/>
      <c r="E3" s="357" t="s">
        <v>128</v>
      </c>
      <c r="F3" s="357" t="s">
        <v>129</v>
      </c>
      <c r="G3" s="357"/>
      <c r="H3" s="357" t="s">
        <v>130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6" ht="79.5" customHeight="1">
      <c r="A4" s="356"/>
      <c r="B4" s="356"/>
      <c r="C4" s="90" t="s">
        <v>131</v>
      </c>
      <c r="D4" s="90" t="s">
        <v>132</v>
      </c>
      <c r="E4" s="357"/>
      <c r="F4" s="90" t="s">
        <v>131</v>
      </c>
      <c r="G4" s="90" t="s">
        <v>132</v>
      </c>
      <c r="H4" s="357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Z4" s="195">
        <v>0</v>
      </c>
    </row>
    <row r="5" spans="1:54" s="197" customFormat="1" ht="15">
      <c r="A5" s="91">
        <v>1</v>
      </c>
      <c r="B5" s="91">
        <v>2</v>
      </c>
      <c r="C5" s="91">
        <v>5</v>
      </c>
      <c r="D5" s="91">
        <v>6</v>
      </c>
      <c r="E5" s="91">
        <v>7</v>
      </c>
      <c r="F5" s="91">
        <v>8</v>
      </c>
      <c r="G5" s="91">
        <v>9</v>
      </c>
      <c r="H5" s="91">
        <v>10</v>
      </c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96"/>
      <c r="Y5" s="197" t="s">
        <v>137</v>
      </c>
      <c r="Z5" s="198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</row>
    <row r="6" spans="1:55" s="200" customFormat="1" ht="18.75">
      <c r="A6" s="189">
        <v>1</v>
      </c>
      <c r="B6" s="190" t="s">
        <v>22</v>
      </c>
      <c r="C6" s="216">
        <v>5902</v>
      </c>
      <c r="D6" s="216">
        <v>0</v>
      </c>
      <c r="E6" s="217">
        <v>32.929</v>
      </c>
      <c r="F6" s="218">
        <v>39269</v>
      </c>
      <c r="G6" s="218">
        <v>320</v>
      </c>
      <c r="H6" s="217">
        <v>199.82422</v>
      </c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136"/>
      <c r="X6" s="225">
        <f aca="true" t="shared" si="0" ref="X6:X20">E6+H6</f>
        <v>232.75322</v>
      </c>
      <c r="Y6" s="191">
        <f>'Part-II'!K10</f>
        <v>232.75322</v>
      </c>
      <c r="Z6" s="224">
        <f>X6-Y6</f>
        <v>0</v>
      </c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202"/>
    </row>
    <row r="7" spans="1:54" s="193" customFormat="1" ht="18.75">
      <c r="A7" s="189">
        <v>2</v>
      </c>
      <c r="B7" s="190" t="s">
        <v>23</v>
      </c>
      <c r="C7" s="218">
        <v>7895</v>
      </c>
      <c r="D7" s="218">
        <v>36</v>
      </c>
      <c r="E7" s="217">
        <v>45.33585</v>
      </c>
      <c r="F7" s="218">
        <v>26404</v>
      </c>
      <c r="G7" s="218">
        <v>45</v>
      </c>
      <c r="H7" s="217">
        <v>288.90309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136"/>
      <c r="X7" s="225">
        <f t="shared" si="0"/>
        <v>334.23894</v>
      </c>
      <c r="Y7" s="201">
        <f>'Part-II'!K11</f>
        <v>334.23894000000007</v>
      </c>
      <c r="Z7" s="224">
        <f aca="true" t="shared" si="1" ref="Z7:Z20">X7-Y7</f>
        <v>0</v>
      </c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</row>
    <row r="8" spans="1:54" s="193" customFormat="1" ht="18.75">
      <c r="A8" s="189">
        <v>3</v>
      </c>
      <c r="B8" s="190" t="s">
        <v>24</v>
      </c>
      <c r="C8" s="216">
        <v>920</v>
      </c>
      <c r="D8" s="216">
        <v>752</v>
      </c>
      <c r="E8" s="217">
        <v>116.51867</v>
      </c>
      <c r="F8" s="216">
        <v>8751</v>
      </c>
      <c r="G8" s="216">
        <v>3637</v>
      </c>
      <c r="H8" s="217">
        <v>318.75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136"/>
      <c r="X8" s="225">
        <f t="shared" si="0"/>
        <v>435.26867</v>
      </c>
      <c r="Y8" s="191">
        <f>'Part-II'!K12</f>
        <v>435.26867</v>
      </c>
      <c r="Z8" s="224">
        <f t="shared" si="1"/>
        <v>0</v>
      </c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</row>
    <row r="9" spans="1:55" s="200" customFormat="1" ht="18.75">
      <c r="A9" s="189">
        <v>4</v>
      </c>
      <c r="B9" s="190" t="s">
        <v>25</v>
      </c>
      <c r="C9" s="218">
        <v>16443</v>
      </c>
      <c r="D9" s="218">
        <v>612</v>
      </c>
      <c r="E9" s="217">
        <v>260.06902</v>
      </c>
      <c r="F9" s="218">
        <v>44575</v>
      </c>
      <c r="G9" s="218">
        <v>59</v>
      </c>
      <c r="H9" s="217">
        <v>576.3409800000001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136"/>
      <c r="X9" s="225">
        <f t="shared" si="0"/>
        <v>836.4100000000001</v>
      </c>
      <c r="Y9" s="191">
        <f>'Part-II'!K13</f>
        <v>836.41</v>
      </c>
      <c r="Z9" s="224">
        <f t="shared" si="1"/>
        <v>0</v>
      </c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202"/>
    </row>
    <row r="10" spans="1:54" s="193" customFormat="1" ht="18.75">
      <c r="A10" s="189">
        <v>5</v>
      </c>
      <c r="B10" s="190" t="s">
        <v>26</v>
      </c>
      <c r="C10" s="216">
        <v>19315</v>
      </c>
      <c r="D10" s="216">
        <v>345</v>
      </c>
      <c r="E10" s="217">
        <v>125.87725999999998</v>
      </c>
      <c r="F10" s="216">
        <v>36469</v>
      </c>
      <c r="G10" s="216">
        <v>3086</v>
      </c>
      <c r="H10" s="217">
        <v>278.72907999999995</v>
      </c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136"/>
      <c r="X10" s="225">
        <f t="shared" si="0"/>
        <v>404.60633999999993</v>
      </c>
      <c r="Y10" s="191">
        <f>'Part-II'!K14</f>
        <v>404.60634</v>
      </c>
      <c r="Z10" s="224">
        <f t="shared" si="1"/>
        <v>0</v>
      </c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</row>
    <row r="11" spans="1:54" s="193" customFormat="1" ht="18.75">
      <c r="A11" s="189">
        <v>6</v>
      </c>
      <c r="B11" s="190" t="s">
        <v>27</v>
      </c>
      <c r="C11" s="218">
        <v>4785</v>
      </c>
      <c r="D11" s="218">
        <v>1607</v>
      </c>
      <c r="E11" s="217">
        <f>79.97491+1.98</f>
        <v>81.95491</v>
      </c>
      <c r="F11" s="218">
        <v>30546</v>
      </c>
      <c r="G11" s="218">
        <v>5853</v>
      </c>
      <c r="H11" s="217">
        <v>305.99043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136"/>
      <c r="X11" s="225">
        <f t="shared" si="0"/>
        <v>387.94534</v>
      </c>
      <c r="Y11" s="191">
        <f>'Part-II'!K15</f>
        <v>387.94534</v>
      </c>
      <c r="Z11" s="224">
        <f t="shared" si="1"/>
        <v>0</v>
      </c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</row>
    <row r="12" spans="1:54" s="193" customFormat="1" ht="18.75">
      <c r="A12" s="189">
        <v>7</v>
      </c>
      <c r="B12" s="190" t="s">
        <v>125</v>
      </c>
      <c r="C12" s="219">
        <v>4466</v>
      </c>
      <c r="D12" s="219">
        <v>53</v>
      </c>
      <c r="E12" s="220">
        <v>10.7445</v>
      </c>
      <c r="F12" s="219">
        <v>35893</v>
      </c>
      <c r="G12" s="219">
        <v>4300</v>
      </c>
      <c r="H12" s="220">
        <v>262.7641</v>
      </c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136"/>
      <c r="X12" s="225">
        <f t="shared" si="0"/>
        <v>273.5086</v>
      </c>
      <c r="Y12" s="191">
        <f>'Part-II'!K16</f>
        <v>273.5086</v>
      </c>
      <c r="Z12" s="224">
        <f t="shared" si="1"/>
        <v>0</v>
      </c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</row>
    <row r="13" spans="1:54" s="193" customFormat="1" ht="18.75">
      <c r="A13" s="189">
        <v>8</v>
      </c>
      <c r="B13" s="190" t="s">
        <v>29</v>
      </c>
      <c r="C13" s="218">
        <v>2380</v>
      </c>
      <c r="D13" s="218">
        <v>11</v>
      </c>
      <c r="E13" s="217">
        <v>0</v>
      </c>
      <c r="F13" s="218">
        <v>32582</v>
      </c>
      <c r="G13" s="218">
        <v>1389</v>
      </c>
      <c r="H13" s="217">
        <v>176.62182</v>
      </c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136"/>
      <c r="X13" s="225">
        <f t="shared" si="0"/>
        <v>176.62182</v>
      </c>
      <c r="Y13" s="191">
        <f>'Part-II'!K17</f>
        <v>176.62181999999999</v>
      </c>
      <c r="Z13" s="224">
        <f t="shared" si="1"/>
        <v>0</v>
      </c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</row>
    <row r="14" spans="1:54" s="193" customFormat="1" ht="18.75">
      <c r="A14" s="189">
        <v>9</v>
      </c>
      <c r="B14" s="190" t="s">
        <v>30</v>
      </c>
      <c r="C14" s="218">
        <v>0</v>
      </c>
      <c r="D14" s="218">
        <v>0</v>
      </c>
      <c r="E14" s="217">
        <v>0</v>
      </c>
      <c r="F14" s="218">
        <v>52395</v>
      </c>
      <c r="G14" s="218">
        <v>501</v>
      </c>
      <c r="H14" s="217">
        <v>114.47381000000001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136"/>
      <c r="X14" s="225">
        <f t="shared" si="0"/>
        <v>114.47381000000001</v>
      </c>
      <c r="Y14" s="191">
        <f>'Part-II'!K18</f>
        <v>114.47381000000001</v>
      </c>
      <c r="Z14" s="224">
        <f t="shared" si="1"/>
        <v>0</v>
      </c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</row>
    <row r="15" spans="1:54" s="193" customFormat="1" ht="18.75">
      <c r="A15" s="189">
        <v>10</v>
      </c>
      <c r="B15" s="190" t="s">
        <v>31</v>
      </c>
      <c r="C15" s="218">
        <v>7679</v>
      </c>
      <c r="D15" s="216">
        <v>0</v>
      </c>
      <c r="E15" s="217">
        <v>20</v>
      </c>
      <c r="F15" s="218">
        <v>48857</v>
      </c>
      <c r="G15" s="216">
        <v>0</v>
      </c>
      <c r="H15" s="217">
        <v>243.00252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136"/>
      <c r="X15" s="225">
        <f t="shared" si="0"/>
        <v>263.00252</v>
      </c>
      <c r="Y15" s="191">
        <f>'Part-II'!K19</f>
        <v>263.00252</v>
      </c>
      <c r="Z15" s="224">
        <f t="shared" si="1"/>
        <v>0</v>
      </c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</row>
    <row r="16" spans="1:55" s="200" customFormat="1" ht="18.75">
      <c r="A16" s="189">
        <v>11</v>
      </c>
      <c r="B16" s="190" t="s">
        <v>32</v>
      </c>
      <c r="C16" s="218">
        <v>3213</v>
      </c>
      <c r="D16" s="218">
        <v>0</v>
      </c>
      <c r="E16" s="217">
        <v>13.455</v>
      </c>
      <c r="F16" s="218">
        <v>28403</v>
      </c>
      <c r="G16" s="218">
        <v>0</v>
      </c>
      <c r="H16" s="217">
        <v>112.2454</v>
      </c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136"/>
      <c r="X16" s="225">
        <f t="shared" si="0"/>
        <v>125.7004</v>
      </c>
      <c r="Y16" s="191">
        <f>'Part-II'!K20</f>
        <v>125.7004</v>
      </c>
      <c r="Z16" s="224">
        <f t="shared" si="1"/>
        <v>0</v>
      </c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202"/>
    </row>
    <row r="17" spans="1:54" s="193" customFormat="1" ht="18.75">
      <c r="A17" s="189">
        <v>12</v>
      </c>
      <c r="B17" s="190" t="s">
        <v>33</v>
      </c>
      <c r="C17" s="218">
        <v>2906</v>
      </c>
      <c r="D17" s="218">
        <v>0</v>
      </c>
      <c r="E17" s="221">
        <v>11.89372</v>
      </c>
      <c r="F17" s="218">
        <v>45947</v>
      </c>
      <c r="G17" s="218">
        <v>4733</v>
      </c>
      <c r="H17" s="217">
        <v>81.54631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136"/>
      <c r="X17" s="225">
        <f t="shared" si="0"/>
        <v>93.44003000000001</v>
      </c>
      <c r="Y17" s="191">
        <f>'Part-II'!K21</f>
        <v>93.44003000000001</v>
      </c>
      <c r="Z17" s="224">
        <f t="shared" si="1"/>
        <v>0</v>
      </c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</row>
    <row r="18" spans="1:54" s="193" customFormat="1" ht="18.75">
      <c r="A18" s="189">
        <v>13</v>
      </c>
      <c r="B18" s="190" t="s">
        <v>34</v>
      </c>
      <c r="C18" s="216">
        <v>2741</v>
      </c>
      <c r="D18" s="216">
        <v>0</v>
      </c>
      <c r="E18" s="217">
        <v>27.19</v>
      </c>
      <c r="F18" s="216">
        <v>40160</v>
      </c>
      <c r="G18" s="216">
        <v>0</v>
      </c>
      <c r="H18" s="217">
        <v>312.89181</v>
      </c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136"/>
      <c r="X18" s="225">
        <f t="shared" si="0"/>
        <v>340.08181</v>
      </c>
      <c r="Y18" s="191">
        <f>'Part-II'!K22</f>
        <v>340.08181</v>
      </c>
      <c r="Z18" s="224">
        <f t="shared" si="1"/>
        <v>0</v>
      </c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</row>
    <row r="19" spans="1:54" s="193" customFormat="1" ht="18.75">
      <c r="A19" s="189"/>
      <c r="B19" s="190" t="s">
        <v>141</v>
      </c>
      <c r="C19" s="216"/>
      <c r="D19" s="216"/>
      <c r="E19" s="217">
        <f>24.64952+1.09</f>
        <v>25.73952</v>
      </c>
      <c r="F19" s="216"/>
      <c r="G19" s="216"/>
      <c r="H19" s="217">
        <v>32.42048</v>
      </c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136"/>
      <c r="X19" s="225">
        <f t="shared" si="0"/>
        <v>58.16</v>
      </c>
      <c r="Y19" s="191">
        <f>'Part-II'!K24</f>
        <v>58.16</v>
      </c>
      <c r="Z19" s="224">
        <f t="shared" si="1"/>
        <v>0</v>
      </c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</row>
    <row r="20" spans="1:54" s="205" customFormat="1" ht="24" customHeight="1">
      <c r="A20" s="355" t="s">
        <v>5</v>
      </c>
      <c r="B20" s="355"/>
      <c r="C20" s="222">
        <f>SUM(C6:C18)</f>
        <v>78645</v>
      </c>
      <c r="D20" s="222">
        <f>SUM(D6:D18)</f>
        <v>3416</v>
      </c>
      <c r="E20" s="223">
        <f>SUM(E6:E19)</f>
        <v>771.7074500000002</v>
      </c>
      <c r="F20" s="222">
        <f>SUM(F6:F18)</f>
        <v>470251</v>
      </c>
      <c r="G20" s="222">
        <f>SUM(G6:G18)</f>
        <v>23923</v>
      </c>
      <c r="H20" s="223">
        <f>SUM(H6:H19)</f>
        <v>3304.5040500000005</v>
      </c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25">
        <f t="shared" si="0"/>
        <v>4076.211500000001</v>
      </c>
      <c r="Y20" s="191">
        <f>SUM(Y6:Y19)</f>
        <v>4076.2115</v>
      </c>
      <c r="Z20" s="224">
        <f t="shared" si="1"/>
        <v>0</v>
      </c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</row>
    <row r="21" ht="15">
      <c r="W21" s="137"/>
    </row>
    <row r="22" spans="3:22" ht="17.25" customHeight="1"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</sheetData>
  <sheetProtection/>
  <mergeCells count="9">
    <mergeCell ref="A20:B20"/>
    <mergeCell ref="A3:A4"/>
    <mergeCell ref="B3:B4"/>
    <mergeCell ref="C3:D3"/>
    <mergeCell ref="A1:H1"/>
    <mergeCell ref="E2:H2"/>
    <mergeCell ref="F3:G3"/>
    <mergeCell ref="H3:H4"/>
    <mergeCell ref="E3:E4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NREGS Jalpaiguri</cp:lastModifiedBy>
  <cp:lastPrinted>2012-07-05T09:43:22Z</cp:lastPrinted>
  <dcterms:created xsi:type="dcterms:W3CDTF">2008-06-03T10:00:46Z</dcterms:created>
  <dcterms:modified xsi:type="dcterms:W3CDTF">2012-07-09T05:58:56Z</dcterms:modified>
  <cp:category/>
  <cp:version/>
  <cp:contentType/>
  <cp:contentStatus/>
</cp:coreProperties>
</file>