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845" windowHeight="4815" tabRatio="762" activeTab="6"/>
  </bookViews>
  <sheets>
    <sheet name="Part-I" sheetId="1" r:id="rId1"/>
    <sheet name="Part-II" sheetId="2" r:id="rId2"/>
    <sheet name="Part-III." sheetId="3" r:id="rId3"/>
    <sheet name="Part-IV" sheetId="4" r:id="rId4"/>
    <sheet name="Part-V-A" sheetId="5" r:id="rId5"/>
    <sheet name="Part-V-B" sheetId="6" r:id="rId6"/>
    <sheet name="bank &amp; po report" sheetId="7" r:id="rId7"/>
  </sheets>
  <definedNames>
    <definedName name="_xlnm.Print_Area" localSheetId="6">'bank &amp; po report'!$A$1:$H$21</definedName>
    <definedName name="_xlnm.Print_Area" localSheetId="0">'Part-I'!$A$1:$U$27</definedName>
    <definedName name="_xlnm.Print_Area" localSheetId="1">'Part-II'!$A$1:$Q$28</definedName>
    <definedName name="_xlnm.Print_Area" localSheetId="2">'Part-III.'!$A$1:$BJ$21</definedName>
    <definedName name="_xlnm.Print_Area" localSheetId="3">'Part-IV'!$A$1:$L$24</definedName>
    <definedName name="_xlnm.Print_Area" localSheetId="4">'Part-V-A'!$A$1:$V$17</definedName>
    <definedName name="_xlnm.Print_Area" localSheetId="5">'Part-V-B'!$A$1:$Z$23</definedName>
    <definedName name="_xlnm.Print_Titles" localSheetId="1">'Part-II'!$6:$6</definedName>
    <definedName name="_xlnm.Print_Titles" localSheetId="2">'Part-III.'!$10:$10</definedName>
  </definedNames>
  <calcPr fullCalcOnLoad="1"/>
</workbook>
</file>

<file path=xl/sharedStrings.xml><?xml version="1.0" encoding="utf-8"?>
<sst xmlns="http://schemas.openxmlformats.org/spreadsheetml/2006/main" count="389" uniqueCount="148">
  <si>
    <t>Sl. No.</t>
  </si>
  <si>
    <t>Cumulative No of HH issued
jobcards (Till the reporting
month)</t>
  </si>
  <si>
    <t>SC</t>
  </si>
  <si>
    <t>ST</t>
  </si>
  <si>
    <t>Others</t>
  </si>
  <si>
    <t>Total</t>
  </si>
  <si>
    <t>Cumulative No of
HH demanded
employment (Till
the reporting
month)</t>
  </si>
  <si>
    <t>Cumulative Labour
Budget estimation
of employment
provided (Till the
reporting month)</t>
  </si>
  <si>
    <t>Cumulative No
of HH provided
employment (Till
the reporting
month)</t>
  </si>
  <si>
    <t>No. of HH
working under
NREGA
during the
reporting
month</t>
  </si>
  <si>
    <t>Cumulative Labour
Budget estimation
of persondays (Till
the reporting
month)</t>
  </si>
  <si>
    <t>Cumulative Persondays generated
(in Lakhs) (till the reporting month)</t>
  </si>
  <si>
    <t>Women</t>
  </si>
  <si>
    <t>Cumulative
No of HH
completed
100 days (Till
the reporting
month</t>
  </si>
  <si>
    <t>No. of HH
which are
beneficiary
of land
reform/ IAY</t>
  </si>
  <si>
    <t>No. of
Disabled
beneficiary
individuals</t>
  </si>
  <si>
    <t>a</t>
  </si>
  <si>
    <t>b</t>
  </si>
  <si>
    <t>c</t>
  </si>
  <si>
    <t>d</t>
  </si>
  <si>
    <t>e</t>
  </si>
  <si>
    <t>Block</t>
  </si>
  <si>
    <t>Dhupguri</t>
  </si>
  <si>
    <t>Mal</t>
  </si>
  <si>
    <t>Matiali</t>
  </si>
  <si>
    <t>Maynaguri</t>
  </si>
  <si>
    <t>Nagrakata</t>
  </si>
  <si>
    <t>Rajganj</t>
  </si>
  <si>
    <t>Sadar</t>
  </si>
  <si>
    <t>Total:</t>
  </si>
  <si>
    <t>MONTHLY PROGRESS REPORT</t>
  </si>
  <si>
    <t>Jalpaiguri District</t>
  </si>
  <si>
    <t>Name of the Block</t>
  </si>
  <si>
    <t>Released last year but received during the current year</t>
  </si>
  <si>
    <t>Misc. Receipt</t>
  </si>
  <si>
    <t>Central</t>
  </si>
  <si>
    <t>State</t>
  </si>
  <si>
    <t>On unskilled wage</t>
  </si>
  <si>
    <t>On semi-skilled and skilled wage</t>
  </si>
  <si>
    <t>On material</t>
  </si>
  <si>
    <t>Line Deptt.</t>
  </si>
  <si>
    <t>G.T.</t>
  </si>
  <si>
    <t>Cumulative
Labour Budget
estimation of
Total
Expenditure (Till
the reporting
month)</t>
  </si>
  <si>
    <t>Admistrative Expenses</t>
  </si>
  <si>
    <t xml:space="preserve">Recurring </t>
  </si>
  <si>
    <t>Non-Recurring</t>
  </si>
  <si>
    <t xml:space="preserve">Water Conservation and water harvesting </t>
  </si>
  <si>
    <t>Draught Proofing</t>
  </si>
  <si>
    <t>Micro Irrigation Works</t>
  </si>
  <si>
    <t>Renovation of traditional water bodies</t>
  </si>
  <si>
    <t xml:space="preserve">Land Development </t>
  </si>
  <si>
    <t xml:space="preserve">Flood Control &amp; Protection </t>
  </si>
  <si>
    <t>Rural Connectivity</t>
  </si>
  <si>
    <t>Any other activity (approved by MRD)</t>
  </si>
  <si>
    <t>Completed works</t>
  </si>
  <si>
    <t>Ongoing Works</t>
  </si>
  <si>
    <t>Unit</t>
  </si>
  <si>
    <t>Expenditure (lac)</t>
  </si>
  <si>
    <t>No.</t>
  </si>
  <si>
    <t>Cu. Mt.</t>
  </si>
  <si>
    <t>Hec.</t>
  </si>
  <si>
    <t>Kms.</t>
  </si>
  <si>
    <t>No. of Muster Rolls
verified</t>
  </si>
  <si>
    <t xml:space="preserve">Due </t>
  </si>
  <si>
    <t>Completed</t>
  </si>
  <si>
    <t>Part-IV</t>
  </si>
  <si>
    <t>No. of Social Audits
completed</t>
  </si>
  <si>
    <t>No. of inspections
conducted (2%, 10%,
100% at the State,
District and Block
levels</t>
  </si>
  <si>
    <t>No. of Gram Sabhas
held</t>
  </si>
  <si>
    <t>No of Complaints
disposed by PO, DPCs</t>
  </si>
  <si>
    <t>Sl. No</t>
  </si>
  <si>
    <t>Gram Panchayat Level</t>
  </si>
  <si>
    <t>Block Level</t>
  </si>
  <si>
    <t>PRI Functionaries</t>
  </si>
  <si>
    <t>Vigilance &amp; Monitoring Committee Report</t>
  </si>
  <si>
    <t>Gram Rozgar Sahayak</t>
  </si>
  <si>
    <t>Accountant</t>
  </si>
  <si>
    <t>Engineers / Technical Assistants</t>
  </si>
  <si>
    <t>Programme Officer</t>
  </si>
  <si>
    <t>Computer Assistant</t>
  </si>
  <si>
    <t>Target</t>
  </si>
  <si>
    <t>Achievement</t>
  </si>
  <si>
    <t>Nos to be Trained</t>
  </si>
  <si>
    <t>Nos Trained</t>
  </si>
  <si>
    <t>MPR Part - V-A</t>
  </si>
  <si>
    <t>MPR Part - V-B</t>
  </si>
  <si>
    <t>District Level</t>
  </si>
  <si>
    <t>Works Manager &amp;
Technical Assistants</t>
  </si>
  <si>
    <t>IT Manager &amp; Computer
Assistants</t>
  </si>
  <si>
    <t>Accounts Manager</t>
  </si>
  <si>
    <t>Training Coordinator</t>
  </si>
  <si>
    <t>Coordinator for Social Audit
and Grievance Redressal</t>
  </si>
  <si>
    <t>Disposed</t>
  </si>
  <si>
    <t>District Cell</t>
  </si>
  <si>
    <t>Release During the Current year</t>
  </si>
  <si>
    <t>MPR Part-III</t>
  </si>
  <si>
    <t>Name of the District</t>
  </si>
  <si>
    <t>Provision of irrigation facility to land owned by….</t>
  </si>
  <si>
    <t>Hec</t>
  </si>
  <si>
    <t>JALPAIGURI</t>
  </si>
  <si>
    <r>
      <t>Total (</t>
    </r>
    <r>
      <rPr>
        <b/>
        <i/>
        <sz val="9"/>
        <rFont val="CG Omega"/>
        <family val="2"/>
      </rPr>
      <t>Unit in nos. &amp; Exp. be reported in this row)</t>
    </r>
  </si>
  <si>
    <t>Jalpaiguri</t>
  </si>
  <si>
    <t>Minorities out of Col. 9C</t>
  </si>
  <si>
    <t>9f</t>
  </si>
  <si>
    <t>3a</t>
  </si>
  <si>
    <t>3b</t>
  </si>
  <si>
    <t>3c</t>
  </si>
  <si>
    <t>3d</t>
  </si>
  <si>
    <t>9a</t>
  </si>
  <si>
    <t>9b</t>
  </si>
  <si>
    <t>9c</t>
  </si>
  <si>
    <t>9d</t>
  </si>
  <si>
    <t>9e</t>
  </si>
  <si>
    <t>MGNREGS, Jalpaiguri</t>
  </si>
  <si>
    <t>The Mahatma Gandhi National Rural Employment Gurantee Act (M.G.N.R.E.G.A.)</t>
  </si>
  <si>
    <t>avg. days</t>
  </si>
  <si>
    <t>Name of the Gram Panchayat</t>
  </si>
  <si>
    <t>No. of Bank Account opened</t>
  </si>
  <si>
    <t>Amount of Wages disbursed through Bank Accounts 
(in Rs.)</t>
  </si>
  <si>
    <t>No. of Post Office Account opened</t>
  </si>
  <si>
    <t>Amount of Wages disbursed through Post Office Accounts 
(in Rs.)</t>
  </si>
  <si>
    <t>Individual</t>
  </si>
  <si>
    <t>Joint</t>
  </si>
  <si>
    <t>Bank, Postoffice Account Report</t>
  </si>
  <si>
    <t>Application Registered</t>
  </si>
  <si>
    <t>Cummulative Expenditure  (Rs. in lakh)</t>
  </si>
  <si>
    <t>WAGE%</t>
  </si>
  <si>
    <t>avg. gp</t>
  </si>
  <si>
    <t xml:space="preserve"> </t>
  </si>
  <si>
    <t>WOMEN %</t>
  </si>
  <si>
    <t>PARI-II</t>
  </si>
  <si>
    <t xml:space="preserve"> Mahatma Gandhi National Rural Employment Gurantee Act (M.G.N.R.E.G.A.)</t>
  </si>
  <si>
    <t>Line dep.</t>
  </si>
  <si>
    <t>PER LABOUR</t>
  </si>
  <si>
    <t xml:space="preserve">Total Availability                 </t>
  </si>
  <si>
    <t>Total    (10+11+12+13+14)</t>
  </si>
  <si>
    <t>Malbazar</t>
  </si>
  <si>
    <t>Authorisation
of EFMS</t>
  </si>
  <si>
    <t>Part  -  I</t>
  </si>
  <si>
    <t>Actual O.B. as on 01.04.15</t>
  </si>
  <si>
    <t>District Nodal Officer</t>
  </si>
  <si>
    <t>Employment Generation Report for the month of  Sept 2015 (for the financial year 2015-16)</t>
  </si>
  <si>
    <t>Financial Performance Under NREGA During the year 2015-16 Up to the Month of Sept ' 2015</t>
  </si>
  <si>
    <t>Physical Performance Under NREGA During the year 2015-16 Up to the Month of Sept 2015</t>
  </si>
  <si>
    <t>Transparency Report Under NREGA During the year 2015-16 Up to the Month of Sept 2015</t>
  </si>
  <si>
    <t>FORMAT FOR MONTHLY PROGRESS REPORT - V-A (Capacity Building - Personnel Report for the Month of Sept 2015)</t>
  </si>
  <si>
    <t>FORMAT FOR MONTHLY PROGRESS REPORT - V-B (Capacity Building - Training Report for the Month of Sept  2015)</t>
  </si>
  <si>
    <t>Sept 2015</t>
  </si>
</sst>
</file>

<file path=xl/styles.xml><?xml version="1.0" encoding="utf-8"?>
<styleSheet xmlns="http://schemas.openxmlformats.org/spreadsheetml/2006/main">
  <numFmts count="6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&quot;RS&quot;#,##0_);\(&quot;RS&quot;#,##0\)"/>
    <numFmt numFmtId="181" formatCode="&quot;RS&quot;#,##0_);[Red]\(&quot;RS&quot;#,##0\)"/>
    <numFmt numFmtId="182" formatCode="&quot;RS&quot;#,##0.00_);\(&quot;RS&quot;#,##0.00\)"/>
    <numFmt numFmtId="183" formatCode="&quot;RS&quot;#,##0.00_);[Red]\(&quot;RS&quot;#,##0.00\)"/>
    <numFmt numFmtId="184" formatCode="_(&quot;RS&quot;* #,##0_);_(&quot;RS&quot;* \(#,##0\);_(&quot;RS&quot;* &quot;-&quot;_);_(@_)"/>
    <numFmt numFmtId="185" formatCode="_(&quot;RS&quot;* #,##0.00_);_(&quot;RS&quot;* \(#,##0.00\);_(&quot;RS&quot;* &quot;-&quot;??_);_(@_)"/>
    <numFmt numFmtId="186" formatCode="0.00000"/>
    <numFmt numFmtId="187" formatCode="0.0000"/>
    <numFmt numFmtId="188" formatCode="0.000"/>
    <numFmt numFmtId="189" formatCode="0.0"/>
    <numFmt numFmtId="190" formatCode="0.000000"/>
    <numFmt numFmtId="191" formatCode="0.0%"/>
    <numFmt numFmtId="192" formatCode="0.0000000000000"/>
    <numFmt numFmtId="193" formatCode="0.00000000000000"/>
    <numFmt numFmtId="194" formatCode="0.000000000000"/>
    <numFmt numFmtId="195" formatCode="0.00000000000"/>
    <numFmt numFmtId="196" formatCode="0.0000000000"/>
    <numFmt numFmtId="197" formatCode="0.000000000"/>
    <numFmt numFmtId="198" formatCode="0.0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00000"/>
    <numFmt numFmtId="204" formatCode="0.00000000"/>
    <numFmt numFmtId="205" formatCode="0.00000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;[Red]0"/>
    <numFmt numFmtId="211" formatCode="#,##0.00000;[Red]#,##0.00000"/>
    <numFmt numFmtId="212" formatCode="0.00000;[Red]0.00000"/>
    <numFmt numFmtId="213" formatCode="dd/mm/yyyy;@"/>
    <numFmt numFmtId="214" formatCode="0.00;[Red]0.00"/>
    <numFmt numFmtId="215" formatCode="0.000000000;[Red]0.000000000"/>
    <numFmt numFmtId="216" formatCode="0.0000;[Red]0.0000"/>
    <numFmt numFmtId="217" formatCode="0.000;[Red]0.000"/>
    <numFmt numFmtId="218" formatCode="0.00000_);\(0.00000\)"/>
    <numFmt numFmtId="219" formatCode="0.000000;[Red]0.000000"/>
    <numFmt numFmtId="220" formatCode="[$-409]h:mm:ss\ AM/PM"/>
    <numFmt numFmtId="221" formatCode="[$-409]dddd\,\ mmmm\ dd\,\ yyyy"/>
    <numFmt numFmtId="222" formatCode="0.0;[Red]0.0"/>
  </numFmts>
  <fonts count="19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name val="Book Antiqua"/>
      <family val="1"/>
    </font>
    <font>
      <b/>
      <sz val="10"/>
      <name val="Book Antiqua"/>
      <family val="1"/>
    </font>
    <font>
      <sz val="12"/>
      <name val="Blippo Blk BT"/>
      <family val="5"/>
    </font>
    <font>
      <sz val="10"/>
      <name val="Book Antiqua"/>
      <family val="1"/>
    </font>
    <font>
      <b/>
      <sz val="14"/>
      <name val="Copperplate Gothic Light"/>
      <family val="2"/>
    </font>
    <font>
      <b/>
      <u val="single"/>
      <sz val="14"/>
      <name val="Book Antiqua"/>
      <family val="1"/>
    </font>
    <font>
      <b/>
      <sz val="12"/>
      <name val="Book Antiqua"/>
      <family val="1"/>
    </font>
    <font>
      <b/>
      <sz val="12"/>
      <name val="CG Omega"/>
      <family val="2"/>
    </font>
    <font>
      <sz val="10"/>
      <name val="CG Omega"/>
      <family val="2"/>
    </font>
    <font>
      <sz val="12"/>
      <name val="CG Omega"/>
      <family val="2"/>
    </font>
    <font>
      <b/>
      <sz val="11"/>
      <name val="CG Omega"/>
      <family val="2"/>
    </font>
    <font>
      <b/>
      <sz val="8"/>
      <name val="CG Omega"/>
      <family val="2"/>
    </font>
    <font>
      <b/>
      <sz val="14"/>
      <name val="CG Omega"/>
      <family val="2"/>
    </font>
    <font>
      <b/>
      <i/>
      <sz val="11"/>
      <name val="CG Omega"/>
      <family val="2"/>
    </font>
    <font>
      <b/>
      <sz val="9"/>
      <name val="CG Omega"/>
      <family val="2"/>
    </font>
    <font>
      <b/>
      <i/>
      <sz val="16"/>
      <name val="Book Antiqua"/>
      <family val="1"/>
    </font>
    <font>
      <b/>
      <i/>
      <u val="single"/>
      <sz val="14"/>
      <name val="Book Antiqua"/>
      <family val="1"/>
    </font>
    <font>
      <b/>
      <sz val="10"/>
      <name val="Trebuchet MS"/>
      <family val="2"/>
    </font>
    <font>
      <sz val="9"/>
      <name val="CG Omega"/>
      <family val="2"/>
    </font>
    <font>
      <sz val="8"/>
      <name val="CG Omega"/>
      <family val="2"/>
    </font>
    <font>
      <b/>
      <sz val="11"/>
      <name val="Trebuchet MS"/>
      <family val="2"/>
    </font>
    <font>
      <sz val="12"/>
      <name val="Trebuchet MS"/>
      <family val="2"/>
    </font>
    <font>
      <sz val="8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6"/>
      <name val="Garamond"/>
      <family val="1"/>
    </font>
    <font>
      <sz val="10"/>
      <name val="Garamond"/>
      <family val="1"/>
    </font>
    <font>
      <sz val="12"/>
      <name val="Arial"/>
      <family val="2"/>
    </font>
    <font>
      <sz val="10"/>
      <name val="Trebuchet MS"/>
      <family val="2"/>
    </font>
    <font>
      <b/>
      <sz val="10"/>
      <color indexed="8"/>
      <name val="Trebuchet MS"/>
      <family val="2"/>
    </font>
    <font>
      <b/>
      <sz val="14"/>
      <name val="Garamond"/>
      <family val="1"/>
    </font>
    <font>
      <sz val="10"/>
      <color indexed="16"/>
      <name val="Trebuchet MS"/>
      <family val="2"/>
    </font>
    <font>
      <b/>
      <sz val="10"/>
      <color indexed="16"/>
      <name val="Trebuchet MS"/>
      <family val="2"/>
    </font>
    <font>
      <sz val="8"/>
      <color indexed="16"/>
      <name val="Trebuchet MS"/>
      <family val="2"/>
    </font>
    <font>
      <b/>
      <i/>
      <u val="single"/>
      <sz val="10"/>
      <color indexed="16"/>
      <name val="Trebuchet MS"/>
      <family val="2"/>
    </font>
    <font>
      <b/>
      <u val="single"/>
      <sz val="10"/>
      <color indexed="16"/>
      <name val="Trebuchet MS"/>
      <family val="2"/>
    </font>
    <font>
      <sz val="26"/>
      <name val="Baskerville Old Face"/>
      <family val="1"/>
    </font>
    <font>
      <b/>
      <sz val="12"/>
      <name val="Trebuchet MS"/>
      <family val="2"/>
    </font>
    <font>
      <sz val="11"/>
      <name val="Calibri"/>
      <family val="2"/>
    </font>
    <font>
      <sz val="11"/>
      <name val="Arial Narrow"/>
      <family val="2"/>
    </font>
    <font>
      <sz val="12"/>
      <name val="Book Antiqua"/>
      <family val="1"/>
    </font>
    <font>
      <sz val="20"/>
      <name val="Book Antiqua"/>
      <family val="1"/>
    </font>
    <font>
      <sz val="14"/>
      <name val="Book Antiqua"/>
      <family val="1"/>
    </font>
    <font>
      <sz val="16"/>
      <name val="Book Antiqua"/>
      <family val="1"/>
    </font>
    <font>
      <b/>
      <sz val="14"/>
      <name val="Book Antiqua"/>
      <family val="1"/>
    </font>
    <font>
      <sz val="16"/>
      <name val="Blippo Blk BT"/>
      <family val="5"/>
    </font>
    <font>
      <b/>
      <i/>
      <sz val="9"/>
      <name val="CG Omega"/>
      <family val="2"/>
    </font>
    <font>
      <b/>
      <sz val="12"/>
      <name val="Arial"/>
      <family val="2"/>
    </font>
    <font>
      <b/>
      <u val="single"/>
      <sz val="12"/>
      <color indexed="8"/>
      <name val="Bookman Old Style"/>
      <family val="1"/>
    </font>
    <font>
      <b/>
      <sz val="14"/>
      <color indexed="8"/>
      <name val="Trebuchet MS"/>
      <family val="2"/>
    </font>
    <font>
      <b/>
      <sz val="14"/>
      <name val="Trebuchet MS"/>
      <family val="2"/>
    </font>
    <font>
      <b/>
      <sz val="14"/>
      <color indexed="8"/>
      <name val="Tahoma"/>
      <family val="2"/>
    </font>
    <font>
      <b/>
      <sz val="14"/>
      <name val="Tahoma"/>
      <family val="2"/>
    </font>
    <font>
      <b/>
      <i/>
      <sz val="14"/>
      <name val="CG Omega"/>
      <family val="2"/>
    </font>
    <font>
      <sz val="12"/>
      <color indexed="16"/>
      <name val="Trebuchet MS"/>
      <family val="2"/>
    </font>
    <font>
      <sz val="22"/>
      <name val="Cooper BlkItHd BT"/>
      <family val="1"/>
    </font>
    <font>
      <sz val="11"/>
      <name val="Bookman Old Style"/>
      <family val="1"/>
    </font>
    <font>
      <sz val="14"/>
      <name val="Arial Narrow"/>
      <family val="2"/>
    </font>
    <font>
      <sz val="12"/>
      <name val="Arial Narrow"/>
      <family val="2"/>
    </font>
    <font>
      <sz val="11"/>
      <name val="CG Omega"/>
      <family val="2"/>
    </font>
    <font>
      <u val="single"/>
      <sz val="12"/>
      <name val="Book Antiqua"/>
      <family val="1"/>
    </font>
    <font>
      <sz val="14"/>
      <name val="Copperplate Gothic Light"/>
      <family val="2"/>
    </font>
    <font>
      <u val="single"/>
      <sz val="14"/>
      <name val="Book Antiqua"/>
      <family val="1"/>
    </font>
    <font>
      <u val="single"/>
      <sz val="14"/>
      <name val="Bookman Old Style"/>
      <family val="1"/>
    </font>
    <font>
      <sz val="10"/>
      <name val="Bookman Old Style"/>
      <family val="1"/>
    </font>
    <font>
      <b/>
      <sz val="11"/>
      <name val="Copperplate Gothic Light"/>
      <family val="2"/>
    </font>
    <font>
      <b/>
      <sz val="11"/>
      <name val="Book Antiqua"/>
      <family val="1"/>
    </font>
    <font>
      <sz val="11"/>
      <name val="Book Antiqua"/>
      <family val="1"/>
    </font>
    <font>
      <sz val="14"/>
      <name val="CG Omega"/>
      <family val="2"/>
    </font>
    <font>
      <sz val="16"/>
      <name val="Arial Narrow"/>
      <family val="2"/>
    </font>
    <font>
      <sz val="11"/>
      <name val="Arial"/>
      <family val="2"/>
    </font>
    <font>
      <b/>
      <sz val="16"/>
      <name val="Lucida Bright"/>
      <family val="1"/>
    </font>
    <font>
      <b/>
      <sz val="18"/>
      <name val="Lucida Bright"/>
      <family val="1"/>
    </font>
    <font>
      <b/>
      <sz val="10"/>
      <color indexed="8"/>
      <name val="Tahoma"/>
      <family val="2"/>
    </font>
    <font>
      <u val="single"/>
      <sz val="14"/>
      <name val="Arial Narrow"/>
      <family val="2"/>
    </font>
    <font>
      <b/>
      <i/>
      <sz val="9"/>
      <name val="Bookman Old Style"/>
      <family val="1"/>
    </font>
    <font>
      <u val="single"/>
      <sz val="20"/>
      <name val="Bookman Old Style"/>
      <family val="1"/>
    </font>
    <font>
      <sz val="16"/>
      <name val="Arial"/>
      <family val="2"/>
    </font>
    <font>
      <sz val="24"/>
      <name val="Arial Narrow"/>
      <family val="2"/>
    </font>
    <font>
      <b/>
      <sz val="16"/>
      <name val="CG Omega"/>
      <family val="2"/>
    </font>
    <font>
      <b/>
      <sz val="14"/>
      <name val="Lucida Bright"/>
      <family val="1"/>
    </font>
    <font>
      <b/>
      <u val="single"/>
      <sz val="10"/>
      <name val="CG Omega"/>
      <family val="2"/>
    </font>
    <font>
      <b/>
      <u val="single"/>
      <sz val="11"/>
      <name val="CG Omega"/>
      <family val="2"/>
    </font>
    <font>
      <b/>
      <sz val="16"/>
      <name val="Copperplate Gothic Light"/>
      <family val="2"/>
    </font>
    <font>
      <u val="single"/>
      <sz val="16"/>
      <color indexed="8"/>
      <name val="Calibri"/>
      <family val="2"/>
    </font>
    <font>
      <i/>
      <sz val="12"/>
      <color indexed="8"/>
      <name val="Calibri"/>
      <family val="2"/>
    </font>
    <font>
      <b/>
      <sz val="18"/>
      <color indexed="17"/>
      <name val="Verdana"/>
      <family val="2"/>
    </font>
    <font>
      <sz val="18"/>
      <name val="Cooper BlkItHd BT"/>
      <family val="1"/>
    </font>
    <font>
      <b/>
      <u val="single"/>
      <sz val="12"/>
      <name val="Calibri"/>
      <family val="2"/>
    </font>
    <font>
      <sz val="16"/>
      <name val="Cooper BlkItHd BT"/>
      <family val="1"/>
    </font>
    <font>
      <b/>
      <i/>
      <sz val="14"/>
      <name val="Book Antiqua"/>
      <family val="1"/>
    </font>
    <font>
      <sz val="18"/>
      <name val="Arial Narrow"/>
      <family val="2"/>
    </font>
    <font>
      <b/>
      <sz val="16"/>
      <name val="Arial Narrow"/>
      <family val="2"/>
    </font>
    <font>
      <b/>
      <u val="single"/>
      <sz val="16"/>
      <name val="Book Antiqua"/>
      <family val="1"/>
    </font>
    <font>
      <sz val="26"/>
      <name val="Calibri"/>
      <family val="2"/>
    </font>
    <font>
      <b/>
      <sz val="10"/>
      <name val="CG Omega"/>
      <family val="2"/>
    </font>
    <font>
      <sz val="10"/>
      <name val="Bodoni Bd BT"/>
      <family val="1"/>
    </font>
    <font>
      <b/>
      <sz val="13.5"/>
      <name val="Book Antiqua"/>
      <family val="1"/>
    </font>
    <font>
      <sz val="14"/>
      <name val="Belwe Lt BT"/>
      <family val="1"/>
    </font>
    <font>
      <sz val="12"/>
      <name val="Bodoni Bd BT"/>
      <family val="1"/>
    </font>
    <font>
      <sz val="14"/>
      <name val="Trebuchet MS"/>
      <family val="2"/>
    </font>
    <font>
      <sz val="14"/>
      <name val="Calibri"/>
      <family val="2"/>
    </font>
    <font>
      <b/>
      <sz val="12"/>
      <name val="Lucida Bright"/>
      <family val="1"/>
    </font>
    <font>
      <b/>
      <sz val="14"/>
      <name val="Calibri"/>
      <family val="2"/>
    </font>
    <font>
      <b/>
      <sz val="9"/>
      <name val="Arial Black"/>
      <family val="2"/>
    </font>
    <font>
      <b/>
      <sz val="18"/>
      <name val="Arial Black"/>
      <family val="2"/>
    </font>
    <font>
      <b/>
      <sz val="18"/>
      <name val="Book Antiqua"/>
      <family val="1"/>
    </font>
    <font>
      <b/>
      <sz val="20"/>
      <name val="Book Antiqua"/>
      <family val="1"/>
    </font>
    <font>
      <b/>
      <i/>
      <sz val="11"/>
      <name val="Trebuchet MS"/>
      <family val="2"/>
    </font>
    <font>
      <b/>
      <u val="single"/>
      <sz val="16"/>
      <color indexed="8"/>
      <name val="Calibri"/>
      <family val="2"/>
    </font>
    <font>
      <b/>
      <i/>
      <sz val="12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CG Omega"/>
      <family val="2"/>
    </font>
    <font>
      <b/>
      <sz val="14"/>
      <color indexed="10"/>
      <name val="CG Omega"/>
      <family val="2"/>
    </font>
    <font>
      <b/>
      <sz val="16"/>
      <color indexed="10"/>
      <name val="CG Omega"/>
      <family val="2"/>
    </font>
    <font>
      <sz val="10"/>
      <color indexed="10"/>
      <name val="CG Omega"/>
      <family val="2"/>
    </font>
    <font>
      <sz val="16"/>
      <color indexed="10"/>
      <name val="CG Omega"/>
      <family val="2"/>
    </font>
    <font>
      <b/>
      <sz val="14"/>
      <color indexed="10"/>
      <name val="Lucida Bright"/>
      <family val="1"/>
    </font>
    <font>
      <b/>
      <sz val="16"/>
      <color indexed="8"/>
      <name val="Lucida Bright"/>
      <family val="1"/>
    </font>
    <font>
      <u val="single"/>
      <sz val="12"/>
      <color indexed="8"/>
      <name val="Book Antiqua"/>
      <family val="1"/>
    </font>
    <font>
      <sz val="14"/>
      <color indexed="8"/>
      <name val="Copperplate Gothic Light"/>
      <family val="2"/>
    </font>
    <font>
      <sz val="12"/>
      <color indexed="8"/>
      <name val="Book Antiqua"/>
      <family val="1"/>
    </font>
    <font>
      <sz val="16"/>
      <color indexed="8"/>
      <name val="Arial"/>
      <family val="2"/>
    </font>
    <font>
      <b/>
      <sz val="18"/>
      <color indexed="8"/>
      <name val="Lucida Bright"/>
      <family val="1"/>
    </font>
    <font>
      <b/>
      <sz val="9"/>
      <color indexed="8"/>
      <name val="Arial Black"/>
      <family val="2"/>
    </font>
    <font>
      <sz val="14"/>
      <color indexed="8"/>
      <name val="Arial Narrow"/>
      <family val="2"/>
    </font>
    <font>
      <sz val="16"/>
      <color indexed="8"/>
      <name val="Arial Narrow"/>
      <family val="2"/>
    </font>
    <font>
      <sz val="11"/>
      <color indexed="8"/>
      <name val="Arial Narrow"/>
      <family val="2"/>
    </font>
    <font>
      <b/>
      <sz val="14"/>
      <color indexed="8"/>
      <name val="Lucida Bright"/>
      <family val="1"/>
    </font>
    <font>
      <sz val="11"/>
      <color indexed="8"/>
      <name val="Bookman Old Style"/>
      <family val="1"/>
    </font>
    <font>
      <sz val="11"/>
      <color indexed="8"/>
      <name val="CG Omega"/>
      <family val="2"/>
    </font>
    <font>
      <sz val="10"/>
      <color indexed="8"/>
      <name val="Bodoni Bd BT"/>
      <family val="1"/>
    </font>
    <font>
      <sz val="14"/>
      <color indexed="8"/>
      <name val="Verdana"/>
      <family val="2"/>
    </font>
    <font>
      <sz val="8"/>
      <color indexed="8"/>
      <name val="Verdana"/>
      <family val="2"/>
    </font>
    <font>
      <b/>
      <sz val="10"/>
      <color indexed="8"/>
      <name val="Times New Roman"/>
      <family val="1"/>
    </font>
    <font>
      <sz val="14"/>
      <color indexed="8"/>
      <name val="Belwe Lt BT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CG Omega"/>
      <family val="2"/>
    </font>
    <font>
      <b/>
      <sz val="14"/>
      <color rgb="FFFF0000"/>
      <name val="CG Omega"/>
      <family val="2"/>
    </font>
    <font>
      <b/>
      <sz val="16"/>
      <color rgb="FFFF0000"/>
      <name val="CG Omega"/>
      <family val="2"/>
    </font>
    <font>
      <sz val="10"/>
      <color rgb="FFFF0000"/>
      <name val="CG Omega"/>
      <family val="2"/>
    </font>
    <font>
      <sz val="16"/>
      <color rgb="FFFF0000"/>
      <name val="CG Omega"/>
      <family val="2"/>
    </font>
    <font>
      <b/>
      <sz val="14"/>
      <color rgb="FFFF0000"/>
      <name val="Lucida Bright"/>
      <family val="1"/>
    </font>
    <font>
      <b/>
      <sz val="16"/>
      <color theme="1"/>
      <name val="Lucida Bright"/>
      <family val="1"/>
    </font>
    <font>
      <u val="single"/>
      <sz val="12"/>
      <color theme="1"/>
      <name val="Book Antiqua"/>
      <family val="1"/>
    </font>
    <font>
      <sz val="14"/>
      <color theme="1"/>
      <name val="Copperplate Gothic Light"/>
      <family val="2"/>
    </font>
    <font>
      <sz val="12"/>
      <color theme="1"/>
      <name val="Book Antiqua"/>
      <family val="1"/>
    </font>
    <font>
      <sz val="16"/>
      <color theme="1"/>
      <name val="Arial"/>
      <family val="2"/>
    </font>
    <font>
      <b/>
      <sz val="18"/>
      <color theme="1"/>
      <name val="Lucida Bright"/>
      <family val="1"/>
    </font>
    <font>
      <b/>
      <sz val="9"/>
      <color theme="1"/>
      <name val="Arial Black"/>
      <family val="2"/>
    </font>
    <font>
      <sz val="14"/>
      <color theme="1"/>
      <name val="Arial Narrow"/>
      <family val="2"/>
    </font>
    <font>
      <sz val="16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Lucida Bright"/>
      <family val="1"/>
    </font>
    <font>
      <sz val="11"/>
      <color theme="1"/>
      <name val="Bookman Old Style"/>
      <family val="1"/>
    </font>
    <font>
      <sz val="11"/>
      <color theme="1"/>
      <name val="CG Omega"/>
      <family val="2"/>
    </font>
    <font>
      <sz val="10"/>
      <color theme="1"/>
      <name val="Bodoni Bd BT"/>
      <family val="1"/>
    </font>
    <font>
      <sz val="14"/>
      <color theme="1"/>
      <name val="Verdana"/>
      <family val="2"/>
    </font>
    <font>
      <sz val="8"/>
      <color rgb="FF000000"/>
      <name val="Verdana"/>
      <family val="2"/>
    </font>
    <font>
      <sz val="14"/>
      <color theme="1"/>
      <name val="Belwe Lt BT"/>
      <family val="1"/>
    </font>
    <font>
      <b/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57" fillId="14" borderId="0" applyNumberFormat="0" applyBorder="0" applyAlignment="0" applyProtection="0"/>
    <xf numFmtId="0" fontId="157" fillId="15" borderId="0" applyNumberFormat="0" applyBorder="0" applyAlignment="0" applyProtection="0"/>
    <xf numFmtId="0" fontId="157" fillId="16" borderId="0" applyNumberFormat="0" applyBorder="0" applyAlignment="0" applyProtection="0"/>
    <xf numFmtId="0" fontId="157" fillId="17" borderId="0" applyNumberFormat="0" applyBorder="0" applyAlignment="0" applyProtection="0"/>
    <xf numFmtId="0" fontId="157" fillId="18" borderId="0" applyNumberFormat="0" applyBorder="0" applyAlignment="0" applyProtection="0"/>
    <xf numFmtId="0" fontId="157" fillId="19" borderId="0" applyNumberFormat="0" applyBorder="0" applyAlignment="0" applyProtection="0"/>
    <xf numFmtId="0" fontId="157" fillId="20" borderId="0" applyNumberFormat="0" applyBorder="0" applyAlignment="0" applyProtection="0"/>
    <xf numFmtId="0" fontId="157" fillId="21" borderId="0" applyNumberFormat="0" applyBorder="0" applyAlignment="0" applyProtection="0"/>
    <xf numFmtId="0" fontId="157" fillId="22" borderId="0" applyNumberFormat="0" applyBorder="0" applyAlignment="0" applyProtection="0"/>
    <xf numFmtId="0" fontId="157" fillId="23" borderId="0" applyNumberFormat="0" applyBorder="0" applyAlignment="0" applyProtection="0"/>
    <xf numFmtId="0" fontId="157" fillId="24" borderId="0" applyNumberFormat="0" applyBorder="0" applyAlignment="0" applyProtection="0"/>
    <xf numFmtId="0" fontId="157" fillId="25" borderId="0" applyNumberFormat="0" applyBorder="0" applyAlignment="0" applyProtection="0"/>
    <xf numFmtId="0" fontId="158" fillId="26" borderId="0" applyNumberFormat="0" applyBorder="0" applyAlignment="0" applyProtection="0"/>
    <xf numFmtId="0" fontId="159" fillId="27" borderId="1" applyNumberFormat="0" applyAlignment="0" applyProtection="0"/>
    <xf numFmtId="0" fontId="16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2" fillId="29" borderId="0" applyNumberFormat="0" applyBorder="0" applyAlignment="0" applyProtection="0"/>
    <xf numFmtId="0" fontId="163" fillId="0" borderId="3" applyNumberFormat="0" applyFill="0" applyAlignment="0" applyProtection="0"/>
    <xf numFmtId="0" fontId="164" fillId="0" borderId="4" applyNumberFormat="0" applyFill="0" applyAlignment="0" applyProtection="0"/>
    <xf numFmtId="0" fontId="165" fillId="0" borderId="5" applyNumberFormat="0" applyFill="0" applyAlignment="0" applyProtection="0"/>
    <xf numFmtId="0" fontId="1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170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1" fillId="0" borderId="0" applyNumberFormat="0" applyFill="0" applyBorder="0" applyAlignment="0" applyProtection="0"/>
    <xf numFmtId="0" fontId="172" fillId="0" borderId="9" applyNumberFormat="0" applyFill="0" applyAlignment="0" applyProtection="0"/>
    <xf numFmtId="0" fontId="173" fillId="0" borderId="0" applyNumberFormat="0" applyFill="0" applyBorder="0" applyAlignment="0" applyProtection="0"/>
  </cellStyleXfs>
  <cellXfs count="426">
    <xf numFmtId="0" fontId="0" fillId="0" borderId="0" xfId="0" applyFont="1" applyAlignment="1">
      <alignment/>
    </xf>
    <xf numFmtId="0" fontId="10" fillId="0" borderId="0" xfId="58" applyFont="1">
      <alignment/>
      <protection/>
    </xf>
    <xf numFmtId="0" fontId="3" fillId="0" borderId="0" xfId="64" applyFont="1" applyAlignment="1">
      <alignment/>
      <protection/>
    </xf>
    <xf numFmtId="0" fontId="9" fillId="0" borderId="0" xfId="64" applyFont="1">
      <alignment/>
      <protection/>
    </xf>
    <xf numFmtId="0" fontId="44" fillId="0" borderId="0" xfId="64" applyFont="1">
      <alignment/>
      <protection/>
    </xf>
    <xf numFmtId="0" fontId="9" fillId="0" borderId="0" xfId="64" applyFont="1" applyAlignment="1">
      <alignment/>
      <protection/>
    </xf>
    <xf numFmtId="0" fontId="45" fillId="0" borderId="0" xfId="64" applyFont="1">
      <alignment/>
      <protection/>
    </xf>
    <xf numFmtId="0" fontId="7" fillId="0" borderId="0" xfId="64" applyFont="1" applyAlignment="1">
      <alignment horizontal="center"/>
      <protection/>
    </xf>
    <xf numFmtId="0" fontId="6" fillId="0" borderId="0" xfId="64" applyFont="1">
      <alignment/>
      <protection/>
    </xf>
    <xf numFmtId="0" fontId="46" fillId="0" borderId="0" xfId="64" applyFont="1">
      <alignment/>
      <protection/>
    </xf>
    <xf numFmtId="0" fontId="9" fillId="0" borderId="0" xfId="64" applyFont="1" applyAlignment="1">
      <alignment horizontal="center"/>
      <protection/>
    </xf>
    <xf numFmtId="0" fontId="47" fillId="0" borderId="0" xfId="64" applyFont="1">
      <alignment/>
      <protection/>
    </xf>
    <xf numFmtId="0" fontId="48" fillId="0" borderId="0" xfId="64" applyFont="1">
      <alignment/>
      <protection/>
    </xf>
    <xf numFmtId="0" fontId="17" fillId="0" borderId="0" xfId="64" applyFont="1" applyAlignment="1">
      <alignment horizontal="center" vertical="center" wrapText="1"/>
      <protection/>
    </xf>
    <xf numFmtId="0" fontId="21" fillId="0" borderId="0" xfId="64" applyFont="1" applyAlignment="1">
      <alignment horizontal="center" vertical="center" wrapText="1"/>
      <protection/>
    </xf>
    <xf numFmtId="0" fontId="14" fillId="0" borderId="10" xfId="64" applyFont="1" applyBorder="1" applyAlignment="1">
      <alignment horizontal="center" vertical="center" wrapText="1"/>
      <protection/>
    </xf>
    <xf numFmtId="0" fontId="14" fillId="0" borderId="11" xfId="64" applyFont="1" applyFill="1" applyBorder="1" applyAlignment="1">
      <alignment horizontal="center" vertical="center" wrapText="1"/>
      <protection/>
    </xf>
    <xf numFmtId="0" fontId="22" fillId="0" borderId="10" xfId="64" applyFont="1" applyBorder="1" applyAlignment="1">
      <alignment horizontal="center"/>
      <protection/>
    </xf>
    <xf numFmtId="0" fontId="22" fillId="0" borderId="0" xfId="64" applyFont="1" applyAlignment="1">
      <alignment horizontal="center"/>
      <protection/>
    </xf>
    <xf numFmtId="0" fontId="9" fillId="0" borderId="0" xfId="64" applyFont="1" applyAlignment="1">
      <alignment horizontal="center" vertical="center" textRotation="90"/>
      <protection/>
    </xf>
    <xf numFmtId="2" fontId="9" fillId="0" borderId="0" xfId="64" applyNumberFormat="1" applyFont="1" applyBorder="1" applyAlignment="1">
      <alignment horizontal="center" vertical="center" textRotation="90"/>
      <protection/>
    </xf>
    <xf numFmtId="0" fontId="4" fillId="0" borderId="0" xfId="64" applyFont="1">
      <alignment/>
      <protection/>
    </xf>
    <xf numFmtId="1" fontId="6" fillId="0" borderId="0" xfId="64" applyNumberFormat="1" applyFont="1">
      <alignment/>
      <protection/>
    </xf>
    <xf numFmtId="1" fontId="4" fillId="0" borderId="0" xfId="64" applyNumberFormat="1" applyFont="1">
      <alignment/>
      <protection/>
    </xf>
    <xf numFmtId="0" fontId="2" fillId="0" borderId="0" xfId="63">
      <alignment/>
      <protection/>
    </xf>
    <xf numFmtId="0" fontId="51" fillId="0" borderId="0" xfId="63" applyFont="1" applyAlignment="1">
      <alignment horizontal="right" vertical="center"/>
      <protection/>
    </xf>
    <xf numFmtId="0" fontId="30" fillId="0" borderId="0" xfId="63" applyFont="1">
      <alignment/>
      <protection/>
    </xf>
    <xf numFmtId="0" fontId="19" fillId="0" borderId="0" xfId="62" applyFont="1">
      <alignment/>
      <protection/>
    </xf>
    <xf numFmtId="0" fontId="31" fillId="0" borderId="0" xfId="63" applyFont="1" applyAlignment="1">
      <alignment vertical="center"/>
      <protection/>
    </xf>
    <xf numFmtId="0" fontId="31" fillId="0" borderId="0" xfId="63" applyFont="1" applyAlignment="1">
      <alignment horizontal="right" vertical="center"/>
      <protection/>
    </xf>
    <xf numFmtId="0" fontId="52" fillId="0" borderId="0" xfId="0" applyFont="1" applyAlignment="1">
      <alignment horizontal="right"/>
    </xf>
    <xf numFmtId="0" fontId="31" fillId="0" borderId="0" xfId="63" applyFont="1" applyAlignment="1">
      <alignment horizontal="left" vertical="center"/>
      <protection/>
    </xf>
    <xf numFmtId="0" fontId="36" fillId="0" borderId="0" xfId="63" applyFont="1">
      <alignment/>
      <protection/>
    </xf>
    <xf numFmtId="0" fontId="37" fillId="33" borderId="10" xfId="63" applyFont="1" applyFill="1" applyBorder="1" applyAlignment="1">
      <alignment horizontal="center" vertical="center" wrapText="1"/>
      <protection/>
    </xf>
    <xf numFmtId="0" fontId="37" fillId="0" borderId="10" xfId="63" applyFont="1" applyBorder="1" applyAlignment="1">
      <alignment horizontal="center" vertical="center" wrapText="1"/>
      <protection/>
    </xf>
    <xf numFmtId="0" fontId="37" fillId="34" borderId="10" xfId="63" applyFont="1" applyFill="1" applyBorder="1" applyAlignment="1">
      <alignment horizontal="center" vertical="center" wrapText="1"/>
      <protection/>
    </xf>
    <xf numFmtId="0" fontId="35" fillId="0" borderId="0" xfId="63" applyFont="1">
      <alignment/>
      <protection/>
    </xf>
    <xf numFmtId="0" fontId="38" fillId="0" borderId="10" xfId="63" applyFont="1" applyBorder="1" applyAlignment="1">
      <alignment horizontal="center" vertical="center"/>
      <protection/>
    </xf>
    <xf numFmtId="0" fontId="38" fillId="33" borderId="10" xfId="63" applyFont="1" applyFill="1" applyBorder="1" applyAlignment="1">
      <alignment horizontal="center" vertical="center"/>
      <protection/>
    </xf>
    <xf numFmtId="0" fontId="38" fillId="34" borderId="10" xfId="63" applyFont="1" applyFill="1" applyBorder="1" applyAlignment="1">
      <alignment horizontal="center" vertical="center"/>
      <protection/>
    </xf>
    <xf numFmtId="0" fontId="39" fillId="0" borderId="0" xfId="63" applyFont="1">
      <alignment/>
      <protection/>
    </xf>
    <xf numFmtId="0" fontId="33" fillId="0" borderId="10" xfId="63" applyFont="1" applyBorder="1" applyAlignment="1">
      <alignment vertical="center"/>
      <protection/>
    </xf>
    <xf numFmtId="0" fontId="53" fillId="0" borderId="10" xfId="63" applyFont="1" applyBorder="1" applyAlignment="1">
      <alignment horizontal="center" vertical="center"/>
      <protection/>
    </xf>
    <xf numFmtId="0" fontId="54" fillId="33" borderId="10" xfId="63" applyFont="1" applyFill="1" applyBorder="1" applyAlignment="1">
      <alignment horizontal="center" vertical="center"/>
      <protection/>
    </xf>
    <xf numFmtId="0" fontId="54" fillId="35" borderId="10" xfId="63" applyFont="1" applyFill="1" applyBorder="1" applyAlignment="1">
      <alignment horizontal="center" vertical="center"/>
      <protection/>
    </xf>
    <xf numFmtId="0" fontId="54" fillId="0" borderId="10" xfId="63" applyFont="1" applyFill="1" applyBorder="1" applyAlignment="1">
      <alignment horizontal="center" vertical="center"/>
      <protection/>
    </xf>
    <xf numFmtId="0" fontId="54" fillId="34" borderId="10" xfId="63" applyFont="1" applyFill="1" applyBorder="1" applyAlignment="1">
      <alignment horizontal="center" vertical="center"/>
      <protection/>
    </xf>
    <xf numFmtId="0" fontId="20" fillId="0" borderId="0" xfId="63" applyFont="1" applyAlignment="1">
      <alignment vertical="center"/>
      <protection/>
    </xf>
    <xf numFmtId="0" fontId="10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63" applyAlignment="1">
      <alignment horizontal="center"/>
      <protection/>
    </xf>
    <xf numFmtId="0" fontId="32" fillId="0" borderId="0" xfId="63" applyFont="1">
      <alignment/>
      <protection/>
    </xf>
    <xf numFmtId="0" fontId="32" fillId="0" borderId="0" xfId="63" applyFont="1" applyAlignment="1">
      <alignment wrapText="1"/>
      <protection/>
    </xf>
    <xf numFmtId="0" fontId="20" fillId="0" borderId="0" xfId="63" applyFont="1" applyAlignment="1">
      <alignment horizontal="center" vertical="center" wrapText="1"/>
      <protection/>
    </xf>
    <xf numFmtId="0" fontId="23" fillId="0" borderId="0" xfId="63" applyFont="1" applyAlignment="1">
      <alignment vertical="center" wrapText="1"/>
      <protection/>
    </xf>
    <xf numFmtId="0" fontId="41" fillId="0" borderId="0" xfId="63" applyFont="1" applyAlignment="1">
      <alignment horizontal="right" vertical="center"/>
      <protection/>
    </xf>
    <xf numFmtId="0" fontId="30" fillId="0" borderId="0" xfId="63" applyFont="1" applyAlignment="1">
      <alignment wrapText="1"/>
      <protection/>
    </xf>
    <xf numFmtId="0" fontId="2" fillId="0" borderId="0" xfId="63" applyAlignment="1">
      <alignment wrapText="1"/>
      <protection/>
    </xf>
    <xf numFmtId="0" fontId="24" fillId="0" borderId="0" xfId="63" applyFont="1" applyAlignment="1">
      <alignment vertical="center"/>
      <protection/>
    </xf>
    <xf numFmtId="0" fontId="24" fillId="0" borderId="0" xfId="63" applyFont="1" applyAlignment="1">
      <alignment vertical="center" wrapText="1"/>
      <protection/>
    </xf>
    <xf numFmtId="0" fontId="24" fillId="0" borderId="0" xfId="63" applyFont="1" applyAlignment="1">
      <alignment horizontal="right" vertical="center" wrapText="1"/>
      <protection/>
    </xf>
    <xf numFmtId="0" fontId="24" fillId="0" borderId="0" xfId="63" applyFont="1" applyAlignment="1">
      <alignment horizontal="left" vertical="center"/>
      <protection/>
    </xf>
    <xf numFmtId="0" fontId="37" fillId="36" borderId="10" xfId="63" applyFont="1" applyFill="1" applyBorder="1" applyAlignment="1">
      <alignment horizontal="center" vertical="center" wrapText="1"/>
      <protection/>
    </xf>
    <xf numFmtId="0" fontId="37" fillId="35" borderId="10" xfId="63" applyFont="1" applyFill="1" applyBorder="1" applyAlignment="1">
      <alignment horizontal="center" vertical="center" wrapText="1"/>
      <protection/>
    </xf>
    <xf numFmtId="0" fontId="38" fillId="0" borderId="10" xfId="63" applyFont="1" applyBorder="1" applyAlignment="1">
      <alignment horizontal="center" vertical="center" wrapText="1"/>
      <protection/>
    </xf>
    <xf numFmtId="0" fontId="38" fillId="0" borderId="0" xfId="63" applyFont="1">
      <alignment/>
      <protection/>
    </xf>
    <xf numFmtId="0" fontId="55" fillId="0" borderId="10" xfId="63" applyFont="1" applyBorder="1" applyAlignment="1">
      <alignment horizontal="center" vertical="center" wrapText="1"/>
      <protection/>
    </xf>
    <xf numFmtId="0" fontId="56" fillId="36" borderId="10" xfId="63" applyFont="1" applyFill="1" applyBorder="1" applyAlignment="1">
      <alignment horizontal="center" vertical="center" textRotation="90" wrapText="1"/>
      <protection/>
    </xf>
    <xf numFmtId="0" fontId="56" fillId="0" borderId="10" xfId="63" applyFont="1" applyBorder="1" applyAlignment="1">
      <alignment horizontal="center" vertical="center" textRotation="90" wrapText="1"/>
      <protection/>
    </xf>
    <xf numFmtId="0" fontId="56" fillId="34" borderId="10" xfId="63" applyFont="1" applyFill="1" applyBorder="1" applyAlignment="1">
      <alignment horizontal="center" vertical="center" textRotation="90" wrapText="1"/>
      <protection/>
    </xf>
    <xf numFmtId="0" fontId="56" fillId="0" borderId="0" xfId="63" applyFont="1" applyAlignment="1">
      <alignment horizontal="center" vertical="center" wrapText="1"/>
      <protection/>
    </xf>
    <xf numFmtId="0" fontId="32" fillId="0" borderId="12" xfId="63" applyFont="1" applyBorder="1" applyAlignment="1">
      <alignment vertical="center" wrapText="1"/>
      <protection/>
    </xf>
    <xf numFmtId="0" fontId="32" fillId="0" borderId="0" xfId="63" applyFont="1" applyBorder="1" applyAlignment="1">
      <alignment vertical="center" wrapText="1"/>
      <protection/>
    </xf>
    <xf numFmtId="0" fontId="32" fillId="0" borderId="0" xfId="63" applyFont="1" applyAlignment="1">
      <alignment vertical="center" wrapText="1"/>
      <protection/>
    </xf>
    <xf numFmtId="0" fontId="32" fillId="0" borderId="0" xfId="63" applyFont="1" applyAlignment="1">
      <alignment horizontal="center" wrapText="1"/>
      <protection/>
    </xf>
    <xf numFmtId="10" fontId="6" fillId="0" borderId="0" xfId="67" applyNumberFormat="1" applyFont="1" applyAlignment="1">
      <alignment/>
    </xf>
    <xf numFmtId="2" fontId="9" fillId="0" borderId="0" xfId="64" applyNumberFormat="1" applyFont="1" applyAlignment="1">
      <alignment horizontal="center" vertical="center" textRotation="90"/>
      <protection/>
    </xf>
    <xf numFmtId="186" fontId="9" fillId="0" borderId="0" xfId="64" applyNumberFormat="1" applyFont="1" applyAlignment="1">
      <alignment horizontal="center" vertical="center" textRotation="90"/>
      <protection/>
    </xf>
    <xf numFmtId="0" fontId="9" fillId="0" borderId="0" xfId="64" applyFont="1" applyFill="1" applyBorder="1" applyAlignment="1">
      <alignment horizontal="center" vertical="center" textRotation="90"/>
      <protection/>
    </xf>
    <xf numFmtId="0" fontId="9" fillId="0" borderId="0" xfId="64" applyFont="1" applyFill="1" applyBorder="1" applyAlignment="1">
      <alignment horizontal="center" vertical="center" textRotation="90" wrapText="1"/>
      <protection/>
    </xf>
    <xf numFmtId="210" fontId="4" fillId="0" borderId="0" xfId="64" applyNumberFormat="1" applyFont="1" applyBorder="1" applyAlignment="1">
      <alignment vertical="center" textRotation="90"/>
      <protection/>
    </xf>
    <xf numFmtId="1" fontId="9" fillId="0" borderId="0" xfId="64" applyNumberFormat="1" applyFont="1" applyBorder="1" applyAlignment="1">
      <alignment horizontal="center" vertical="center" textRotation="90"/>
      <protection/>
    </xf>
    <xf numFmtId="210" fontId="4" fillId="0" borderId="0" xfId="64" applyNumberFormat="1" applyFont="1" applyBorder="1" applyAlignment="1">
      <alignment/>
      <protection/>
    </xf>
    <xf numFmtId="0" fontId="33" fillId="0" borderId="0" xfId="63" applyFont="1" applyBorder="1" applyAlignment="1">
      <alignment vertical="center"/>
      <protection/>
    </xf>
    <xf numFmtId="0" fontId="53" fillId="0" borderId="0" xfId="63" applyFont="1" applyBorder="1" applyAlignment="1">
      <alignment horizontal="center" vertical="center"/>
      <protection/>
    </xf>
    <xf numFmtId="0" fontId="54" fillId="35" borderId="0" xfId="63" applyFont="1" applyFill="1" applyBorder="1" applyAlignment="1">
      <alignment horizontal="center" vertical="center"/>
      <protection/>
    </xf>
    <xf numFmtId="0" fontId="54" fillId="0" borderId="0" xfId="63" applyFont="1" applyFill="1" applyBorder="1" applyAlignment="1">
      <alignment horizontal="center" vertical="center"/>
      <protection/>
    </xf>
    <xf numFmtId="0" fontId="54" fillId="34" borderId="0" xfId="63" applyFont="1" applyFill="1" applyBorder="1" applyAlignment="1">
      <alignment horizontal="center" vertical="center"/>
      <protection/>
    </xf>
    <xf numFmtId="0" fontId="77" fillId="0" borderId="10" xfId="63" applyFont="1" applyBorder="1" applyAlignment="1">
      <alignment horizontal="center" vertical="center" wrapText="1"/>
      <protection/>
    </xf>
    <xf numFmtId="210" fontId="4" fillId="0" borderId="0" xfId="64" applyNumberFormat="1" applyFont="1" applyBorder="1" applyAlignment="1">
      <alignment vertical="center"/>
      <protection/>
    </xf>
    <xf numFmtId="0" fontId="9" fillId="0" borderId="10" xfId="64" applyFont="1" applyFill="1" applyBorder="1" applyAlignment="1">
      <alignment horizontal="center" vertical="center" textRotation="90"/>
      <protection/>
    </xf>
    <xf numFmtId="0" fontId="9" fillId="35" borderId="10" xfId="64" applyFont="1" applyFill="1" applyBorder="1" applyAlignment="1">
      <alignment horizontal="center" vertical="center" textRotation="90" wrapText="1"/>
      <protection/>
    </xf>
    <xf numFmtId="214" fontId="9" fillId="0" borderId="0" xfId="64" applyNumberFormat="1" applyFont="1" applyAlignment="1">
      <alignment horizontal="center" vertical="center" textRotation="90"/>
      <protection/>
    </xf>
    <xf numFmtId="210" fontId="101" fillId="35" borderId="10" xfId="64" applyNumberFormat="1" applyFont="1" applyFill="1" applyBorder="1" applyAlignment="1">
      <alignment vertical="center" textRotation="90"/>
      <protection/>
    </xf>
    <xf numFmtId="2" fontId="101" fillId="35" borderId="10" xfId="64" applyNumberFormat="1" applyFont="1" applyFill="1" applyBorder="1" applyAlignment="1">
      <alignment horizontal="center" vertical="center" textRotation="90"/>
      <protection/>
    </xf>
    <xf numFmtId="2" fontId="101" fillId="0" borderId="10" xfId="64" applyNumberFormat="1" applyFont="1" applyBorder="1" applyAlignment="1">
      <alignment horizontal="center" vertical="center" textRotation="90"/>
      <protection/>
    </xf>
    <xf numFmtId="0" fontId="75" fillId="0" borderId="10" xfId="0" applyFont="1" applyFill="1" applyBorder="1" applyAlignment="1">
      <alignment horizontal="center" vertical="center" wrapText="1"/>
    </xf>
    <xf numFmtId="214" fontId="75" fillId="0" borderId="10" xfId="0" applyNumberFormat="1" applyFont="1" applyFill="1" applyBorder="1" applyAlignment="1">
      <alignment horizontal="center" vertical="center" wrapText="1"/>
    </xf>
    <xf numFmtId="214" fontId="84" fillId="0" borderId="10" xfId="0" applyNumberFormat="1" applyFont="1" applyFill="1" applyBorder="1" applyAlignment="1">
      <alignment horizontal="center" vertical="center" wrapText="1"/>
    </xf>
    <xf numFmtId="0" fontId="86" fillId="0" borderId="13" xfId="58" applyFont="1" applyFill="1" applyBorder="1" applyAlignment="1">
      <alignment horizontal="center" vertical="center" wrapText="1"/>
      <protection/>
    </xf>
    <xf numFmtId="2" fontId="63" fillId="0" borderId="0" xfId="58" applyNumberFormat="1" applyFont="1" applyFill="1" applyBorder="1" applyAlignment="1">
      <alignment horizontal="center" vertical="center" wrapText="1"/>
      <protection/>
    </xf>
    <xf numFmtId="0" fontId="6" fillId="0" borderId="0" xfId="58" applyFont="1" applyFill="1">
      <alignment/>
      <protection/>
    </xf>
    <xf numFmtId="0" fontId="6" fillId="0" borderId="0" xfId="58" applyFont="1" applyFill="1" applyBorder="1">
      <alignment/>
      <protection/>
    </xf>
    <xf numFmtId="0" fontId="13" fillId="0" borderId="0" xfId="58" applyFont="1" applyFill="1" applyAlignment="1">
      <alignment horizontal="center" vertical="center" wrapText="1"/>
      <protection/>
    </xf>
    <xf numFmtId="0" fontId="13" fillId="0" borderId="0" xfId="58" applyFont="1" applyFill="1" applyBorder="1" applyAlignment="1">
      <alignment horizontal="center" vertical="center" wrapText="1"/>
      <protection/>
    </xf>
    <xf numFmtId="0" fontId="17" fillId="0" borderId="13" xfId="58" applyFont="1" applyFill="1" applyBorder="1" applyAlignment="1">
      <alignment horizontal="center" vertical="center" wrapText="1"/>
      <protection/>
    </xf>
    <xf numFmtId="0" fontId="85" fillId="0" borderId="13" xfId="58" applyFont="1" applyFill="1" applyBorder="1" applyAlignment="1">
      <alignment horizontal="center" vertical="center" wrapText="1"/>
      <protection/>
    </xf>
    <xf numFmtId="0" fontId="84" fillId="0" borderId="1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0" fontId="68" fillId="0" borderId="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textRotation="90" wrapText="1"/>
    </xf>
    <xf numFmtId="214" fontId="100" fillId="0" borderId="0" xfId="0" applyNumberFormat="1" applyFont="1" applyFill="1" applyBorder="1" applyAlignment="1">
      <alignment horizontal="center" vertical="center" wrapText="1"/>
    </xf>
    <xf numFmtId="0" fontId="54" fillId="0" borderId="10" xfId="60" applyFont="1" applyFill="1" applyBorder="1" applyAlignment="1">
      <alignment horizontal="center" vertical="center"/>
      <protection/>
    </xf>
    <xf numFmtId="0" fontId="54" fillId="0" borderId="10" xfId="60" applyFont="1" applyFill="1" applyBorder="1" applyAlignment="1">
      <alignment horizontal="center" vertical="center" wrapText="1"/>
      <protection/>
    </xf>
    <xf numFmtId="1" fontId="54" fillId="0" borderId="10" xfId="0" applyNumberFormat="1" applyFont="1" applyFill="1" applyBorder="1" applyAlignment="1">
      <alignment horizontal="center" vertical="center"/>
    </xf>
    <xf numFmtId="0" fontId="64" fillId="0" borderId="0" xfId="58" applyFont="1" applyFill="1" applyAlignment="1">
      <alignment/>
      <protection/>
    </xf>
    <xf numFmtId="0" fontId="40" fillId="0" borderId="0" xfId="58" applyFont="1" applyFill="1" applyAlignment="1">
      <alignment horizontal="center"/>
      <protection/>
    </xf>
    <xf numFmtId="0" fontId="65" fillId="0" borderId="0" xfId="58" applyFont="1" applyFill="1" applyAlignment="1">
      <alignment horizontal="center"/>
      <protection/>
    </xf>
    <xf numFmtId="0" fontId="66" fillId="0" borderId="0" xfId="58" applyFont="1" applyFill="1" applyAlignment="1">
      <alignment horizontal="center"/>
      <protection/>
    </xf>
    <xf numFmtId="0" fontId="44" fillId="0" borderId="0" xfId="58" applyFont="1" applyFill="1" applyAlignment="1">
      <alignment horizontal="center"/>
      <protection/>
    </xf>
    <xf numFmtId="186" fontId="44" fillId="0" borderId="0" xfId="58" applyNumberFormat="1" applyFont="1" applyFill="1" applyAlignment="1">
      <alignment horizontal="center"/>
      <protection/>
    </xf>
    <xf numFmtId="0" fontId="67" fillId="0" borderId="0" xfId="0" applyFont="1" applyFill="1" applyAlignment="1">
      <alignment horizontal="center" wrapText="1"/>
    </xf>
    <xf numFmtId="0" fontId="43" fillId="0" borderId="0" xfId="0" applyFont="1" applyFill="1" applyBorder="1" applyAlignment="1">
      <alignment wrapText="1"/>
    </xf>
    <xf numFmtId="0" fontId="78" fillId="0" borderId="0" xfId="0" applyFont="1" applyFill="1" applyAlignment="1">
      <alignment/>
    </xf>
    <xf numFmtId="0" fontId="61" fillId="0" borderId="0" xfId="0" applyFont="1" applyFill="1" applyAlignment="1">
      <alignment wrapText="1"/>
    </xf>
    <xf numFmtId="0" fontId="81" fillId="0" borderId="0" xfId="0" applyFont="1" applyFill="1" applyBorder="1" applyAlignment="1">
      <alignment horizontal="center" vertical="center" wrapText="1"/>
    </xf>
    <xf numFmtId="1" fontId="81" fillId="0" borderId="0" xfId="0" applyNumberFormat="1" applyFont="1" applyFill="1" applyBorder="1" applyAlignment="1">
      <alignment horizontal="center" vertical="center" wrapText="1"/>
    </xf>
    <xf numFmtId="214" fontId="81" fillId="0" borderId="0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wrapText="1"/>
    </xf>
    <xf numFmtId="0" fontId="61" fillId="0" borderId="0" xfId="0" applyFont="1" applyFill="1" applyBorder="1" applyAlignment="1">
      <alignment wrapText="1"/>
    </xf>
    <xf numFmtId="0" fontId="61" fillId="0" borderId="0" xfId="0" applyFont="1" applyFill="1" applyBorder="1" applyAlignment="1">
      <alignment horizontal="right" wrapText="1"/>
    </xf>
    <xf numFmtId="0" fontId="73" fillId="0" borderId="1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95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210" fontId="75" fillId="0" borderId="10" xfId="0" applyNumberFormat="1" applyFont="1" applyFill="1" applyBorder="1" applyAlignment="1">
      <alignment horizontal="center" vertical="center" wrapText="1"/>
    </xf>
    <xf numFmtId="214" fontId="75" fillId="0" borderId="0" xfId="0" applyNumberFormat="1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wrapText="1"/>
    </xf>
    <xf numFmtId="0" fontId="72" fillId="0" borderId="0" xfId="0" applyFont="1" applyFill="1" applyAlignment="1">
      <alignment horizontal="center"/>
    </xf>
    <xf numFmtId="0" fontId="61" fillId="0" borderId="0" xfId="0" applyFont="1" applyFill="1" applyAlignment="1">
      <alignment horizontal="center" wrapText="1"/>
    </xf>
    <xf numFmtId="0" fontId="73" fillId="0" borderId="0" xfId="0" applyFont="1" applyFill="1" applyAlignment="1">
      <alignment wrapText="1"/>
    </xf>
    <xf numFmtId="214" fontId="73" fillId="0" borderId="0" xfId="0" applyNumberFormat="1" applyFont="1" applyFill="1" applyAlignment="1">
      <alignment wrapText="1"/>
    </xf>
    <xf numFmtId="0" fontId="90" fillId="0" borderId="0" xfId="0" applyFont="1" applyFill="1" applyBorder="1" applyAlignment="1">
      <alignment horizontal="center" wrapText="1"/>
    </xf>
    <xf numFmtId="1" fontId="108" fillId="0" borderId="0" xfId="0" applyNumberFormat="1" applyFont="1" applyFill="1" applyBorder="1" applyAlignment="1">
      <alignment horizontal="center" vertical="center"/>
    </xf>
    <xf numFmtId="214" fontId="4" fillId="0" borderId="0" xfId="64" applyNumberFormat="1" applyFont="1" applyBorder="1" applyAlignment="1">
      <alignment vertical="center"/>
      <protection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0" fontId="91" fillId="0" borderId="0" xfId="58" applyFont="1" applyFill="1" applyAlignment="1">
      <alignment horizontal="center"/>
      <protection/>
    </xf>
    <xf numFmtId="1" fontId="42" fillId="0" borderId="0" xfId="0" applyNumberFormat="1" applyFont="1" applyFill="1" applyAlignment="1">
      <alignment/>
    </xf>
    <xf numFmtId="0" fontId="20" fillId="0" borderId="10" xfId="58" applyFont="1" applyFill="1" applyBorder="1" applyAlignment="1">
      <alignment horizontal="center" vertical="center" wrapText="1"/>
      <protection/>
    </xf>
    <xf numFmtId="0" fontId="107" fillId="0" borderId="0" xfId="0" applyFont="1" applyFill="1" applyAlignment="1">
      <alignment vertical="center"/>
    </xf>
    <xf numFmtId="1" fontId="107" fillId="0" borderId="0" xfId="0" applyNumberFormat="1" applyFont="1" applyFill="1" applyAlignment="1">
      <alignment vertical="center"/>
    </xf>
    <xf numFmtId="1" fontId="42" fillId="0" borderId="0" xfId="0" applyNumberFormat="1" applyFont="1" applyFill="1" applyAlignment="1">
      <alignment/>
    </xf>
    <xf numFmtId="1" fontId="42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6" fillId="0" borderId="0" xfId="58" applyFont="1" applyFill="1" applyAlignment="1">
      <alignment horizontal="center" vertical="center" wrapText="1"/>
      <protection/>
    </xf>
    <xf numFmtId="0" fontId="6" fillId="0" borderId="0" xfId="58" applyFont="1" applyFill="1" applyBorder="1" applyAlignment="1">
      <alignment horizontal="center" vertical="center" wrapText="1"/>
      <protection/>
    </xf>
    <xf numFmtId="0" fontId="7" fillId="0" borderId="0" xfId="58" applyFont="1" applyFill="1" applyAlignment="1">
      <alignment horizontal="center" vertical="center" wrapText="1"/>
      <protection/>
    </xf>
    <xf numFmtId="0" fontId="69" fillId="0" borderId="0" xfId="58" applyFont="1" applyFill="1" applyAlignment="1">
      <alignment horizontal="center" vertical="center" wrapText="1"/>
      <protection/>
    </xf>
    <xf numFmtId="0" fontId="71" fillId="0" borderId="0" xfId="58" applyFont="1" applyFill="1" applyAlignment="1">
      <alignment horizontal="center" vertical="center" wrapText="1"/>
      <protection/>
    </xf>
    <xf numFmtId="212" fontId="6" fillId="0" borderId="0" xfId="58" applyNumberFormat="1" applyFont="1" applyFill="1" applyAlignment="1">
      <alignment horizontal="center" vertical="center" wrapText="1"/>
      <protection/>
    </xf>
    <xf numFmtId="0" fontId="10" fillId="0" borderId="0" xfId="58" applyFont="1" applyFill="1" applyAlignment="1">
      <alignment horizontal="center" vertical="center" wrapText="1"/>
      <protection/>
    </xf>
    <xf numFmtId="0" fontId="11" fillId="0" borderId="0" xfId="58" applyFont="1" applyFill="1" applyAlignment="1">
      <alignment horizontal="center" vertical="center" wrapText="1"/>
      <protection/>
    </xf>
    <xf numFmtId="0" fontId="63" fillId="0" borderId="0" xfId="58" applyFont="1" applyFill="1" applyAlignment="1">
      <alignment horizontal="center" vertical="center" wrapText="1"/>
      <protection/>
    </xf>
    <xf numFmtId="214" fontId="48" fillId="0" borderId="0" xfId="58" applyNumberFormat="1" applyFont="1" applyFill="1" applyAlignment="1">
      <alignment horizontal="center" vertical="center" wrapText="1"/>
      <protection/>
    </xf>
    <xf numFmtId="214" fontId="70" fillId="0" borderId="0" xfId="58" applyNumberFormat="1" applyFont="1" applyFill="1" applyAlignment="1">
      <alignment horizontal="center" vertical="center" wrapText="1"/>
      <protection/>
    </xf>
    <xf numFmtId="214" fontId="70" fillId="0" borderId="0" xfId="58" applyNumberFormat="1" applyFont="1" applyFill="1" applyBorder="1" applyAlignment="1">
      <alignment horizontal="center" vertical="center" wrapText="1"/>
      <protection/>
    </xf>
    <xf numFmtId="0" fontId="11" fillId="0" borderId="0" xfId="58" applyFont="1" applyFill="1" applyBorder="1" applyAlignment="1">
      <alignment horizontal="center" vertical="center" wrapText="1"/>
      <protection/>
    </xf>
    <xf numFmtId="0" fontId="174" fillId="0" borderId="10" xfId="58" applyFont="1" applyFill="1" applyBorder="1" applyAlignment="1">
      <alignment horizontal="center" vertical="center" wrapText="1"/>
      <protection/>
    </xf>
    <xf numFmtId="186" fontId="174" fillId="0" borderId="0" xfId="58" applyNumberFormat="1" applyFont="1" applyFill="1" applyBorder="1" applyAlignment="1">
      <alignment horizontal="center" vertical="center" wrapText="1"/>
      <protection/>
    </xf>
    <xf numFmtId="0" fontId="174" fillId="0" borderId="0" xfId="58" applyFont="1" applyFill="1" applyBorder="1" applyAlignment="1">
      <alignment horizontal="center" vertical="center" wrapText="1"/>
      <protection/>
    </xf>
    <xf numFmtId="214" fontId="174" fillId="0" borderId="0" xfId="58" applyNumberFormat="1" applyFont="1" applyFill="1" applyBorder="1" applyAlignment="1">
      <alignment horizontal="center" vertical="center" wrapText="1"/>
      <protection/>
    </xf>
    <xf numFmtId="0" fontId="175" fillId="0" borderId="0" xfId="58" applyFont="1" applyFill="1" applyBorder="1" applyAlignment="1">
      <alignment horizontal="center" vertical="center" wrapText="1"/>
      <protection/>
    </xf>
    <xf numFmtId="186" fontId="176" fillId="0" borderId="0" xfId="58" applyNumberFormat="1" applyFont="1" applyFill="1" applyBorder="1" applyAlignment="1">
      <alignment horizontal="center" vertical="center" wrapText="1"/>
      <protection/>
    </xf>
    <xf numFmtId="210" fontId="176" fillId="0" borderId="10" xfId="58" applyNumberFormat="1" applyFont="1" applyFill="1" applyBorder="1" applyAlignment="1">
      <alignment horizontal="center" vertical="center" wrapText="1"/>
      <protection/>
    </xf>
    <xf numFmtId="0" fontId="176" fillId="0" borderId="0" xfId="58" applyFont="1" applyFill="1" applyBorder="1" applyAlignment="1">
      <alignment horizontal="center" vertical="center" wrapText="1"/>
      <protection/>
    </xf>
    <xf numFmtId="214" fontId="175" fillId="0" borderId="0" xfId="58" applyNumberFormat="1" applyFont="1" applyFill="1" applyBorder="1" applyAlignment="1">
      <alignment horizontal="center" vertical="center" wrapText="1"/>
      <protection/>
    </xf>
    <xf numFmtId="0" fontId="175" fillId="0" borderId="10" xfId="58" applyFont="1" applyFill="1" applyBorder="1" applyAlignment="1">
      <alignment horizontal="center" vertical="center" wrapText="1"/>
      <protection/>
    </xf>
    <xf numFmtId="214" fontId="176" fillId="0" borderId="0" xfId="58" applyNumberFormat="1" applyFont="1" applyFill="1" applyBorder="1" applyAlignment="1">
      <alignment horizontal="center" vertical="center" wrapText="1"/>
      <protection/>
    </xf>
    <xf numFmtId="0" fontId="176" fillId="0" borderId="10" xfId="58" applyFont="1" applyFill="1" applyBorder="1" applyAlignment="1">
      <alignment horizontal="center" vertical="center" wrapText="1"/>
      <protection/>
    </xf>
    <xf numFmtId="0" fontId="57" fillId="0" borderId="0" xfId="58" applyFont="1" applyFill="1" applyBorder="1" applyAlignment="1">
      <alignment horizontal="center" vertical="center" wrapText="1"/>
      <protection/>
    </xf>
    <xf numFmtId="212" fontId="177" fillId="0" borderId="0" xfId="58" applyNumberFormat="1" applyFont="1" applyFill="1" applyAlignment="1">
      <alignment horizontal="center" vertical="center" wrapText="1"/>
      <protection/>
    </xf>
    <xf numFmtId="0" fontId="177" fillId="0" borderId="0" xfId="58" applyFont="1" applyFill="1" applyAlignment="1">
      <alignment horizontal="center" vertical="center" wrapText="1"/>
      <protection/>
    </xf>
    <xf numFmtId="214" fontId="177" fillId="0" borderId="0" xfId="58" applyNumberFormat="1" applyFont="1" applyFill="1" applyAlignment="1">
      <alignment horizontal="center" vertical="center" wrapText="1"/>
      <protection/>
    </xf>
    <xf numFmtId="186" fontId="175" fillId="0" borderId="0" xfId="58" applyNumberFormat="1" applyFont="1" applyFill="1" applyAlignment="1">
      <alignment horizontal="center" vertical="center" wrapText="1"/>
      <protection/>
    </xf>
    <xf numFmtId="0" fontId="177" fillId="0" borderId="0" xfId="58" applyFont="1" applyFill="1" applyBorder="1" applyAlignment="1">
      <alignment horizontal="center" vertical="center" wrapText="1"/>
      <protection/>
    </xf>
    <xf numFmtId="214" fontId="177" fillId="0" borderId="0" xfId="58" applyNumberFormat="1" applyFont="1" applyFill="1" applyBorder="1" applyAlignment="1">
      <alignment horizontal="center" vertical="center" wrapText="1"/>
      <protection/>
    </xf>
    <xf numFmtId="212" fontId="63" fillId="0" borderId="0" xfId="58" applyNumberFormat="1" applyFont="1" applyFill="1" applyAlignment="1">
      <alignment horizontal="center" vertical="center" wrapText="1"/>
      <protection/>
    </xf>
    <xf numFmtId="186" fontId="99" fillId="0" borderId="0" xfId="0" applyNumberFormat="1" applyFont="1" applyFill="1" applyBorder="1" applyAlignment="1">
      <alignment horizontal="center" vertical="center" wrapText="1"/>
    </xf>
    <xf numFmtId="0" fontId="99" fillId="0" borderId="0" xfId="0" applyFont="1" applyFill="1" applyBorder="1" applyAlignment="1">
      <alignment horizontal="center" vertical="center" wrapText="1"/>
    </xf>
    <xf numFmtId="214" fontId="99" fillId="0" borderId="0" xfId="0" applyNumberFormat="1" applyFont="1" applyFill="1" applyBorder="1" applyAlignment="1">
      <alignment horizontal="center" vertical="center" wrapText="1"/>
    </xf>
    <xf numFmtId="212" fontId="11" fillId="0" borderId="0" xfId="58" applyNumberFormat="1" applyFont="1" applyFill="1" applyAlignment="1">
      <alignment horizontal="center" vertical="center" wrapText="1"/>
      <protection/>
    </xf>
    <xf numFmtId="214" fontId="11" fillId="0" borderId="0" xfId="58" applyNumberFormat="1" applyFont="1" applyFill="1" applyAlignment="1">
      <alignment horizontal="center" vertical="center" wrapText="1"/>
      <protection/>
    </xf>
    <xf numFmtId="186" fontId="63" fillId="0" borderId="0" xfId="58" applyNumberFormat="1" applyFont="1" applyFill="1" applyAlignment="1">
      <alignment horizontal="center" vertical="center" wrapText="1"/>
      <protection/>
    </xf>
    <xf numFmtId="0" fontId="63" fillId="0" borderId="0" xfId="0" applyFont="1" applyFill="1" applyAlignment="1">
      <alignment horizontal="center" vertical="center" wrapText="1"/>
    </xf>
    <xf numFmtId="214" fontId="11" fillId="0" borderId="0" xfId="58" applyNumberFormat="1" applyFont="1" applyFill="1" applyBorder="1" applyAlignment="1">
      <alignment horizontal="center" vertical="center" wrapText="1"/>
      <protection/>
    </xf>
    <xf numFmtId="212" fontId="11" fillId="0" borderId="0" xfId="58" applyNumberFormat="1" applyFont="1" applyFill="1" applyBorder="1" applyAlignment="1">
      <alignment horizontal="center" vertical="center" wrapText="1"/>
      <protection/>
    </xf>
    <xf numFmtId="188" fontId="13" fillId="0" borderId="0" xfId="58" applyNumberFormat="1" applyFont="1" applyFill="1" applyAlignment="1">
      <alignment horizontal="center" vertical="center" wrapText="1"/>
      <protection/>
    </xf>
    <xf numFmtId="0" fontId="13" fillId="0" borderId="0" xfId="0" applyFont="1" applyFill="1" applyAlignment="1">
      <alignment horizontal="center" vertical="center" wrapText="1"/>
    </xf>
    <xf numFmtId="0" fontId="10" fillId="0" borderId="0" xfId="58" applyFont="1" applyFill="1" applyBorder="1" applyAlignment="1">
      <alignment horizontal="center" vertical="center" wrapText="1"/>
      <protection/>
    </xf>
    <xf numFmtId="0" fontId="71" fillId="0" borderId="0" xfId="58" applyFont="1" applyFill="1" applyBorder="1" applyAlignment="1">
      <alignment horizontal="center" vertical="center" wrapText="1"/>
      <protection/>
    </xf>
    <xf numFmtId="189" fontId="71" fillId="0" borderId="0" xfId="58" applyNumberFormat="1" applyFont="1" applyFill="1" applyAlignment="1">
      <alignment horizontal="center" vertical="center" wrapText="1"/>
      <protection/>
    </xf>
    <xf numFmtId="9" fontId="63" fillId="0" borderId="0" xfId="67" applyFont="1" applyFill="1" applyAlignment="1">
      <alignment horizontal="center" vertical="center" wrapText="1"/>
    </xf>
    <xf numFmtId="2" fontId="13" fillId="0" borderId="0" xfId="58" applyNumberFormat="1" applyFont="1" applyFill="1" applyBorder="1" applyAlignment="1">
      <alignment horizontal="center" vertical="center" wrapText="1"/>
      <protection/>
    </xf>
    <xf numFmtId="2" fontId="70" fillId="0" borderId="0" xfId="58" applyNumberFormat="1" applyFont="1" applyFill="1" applyBorder="1" applyAlignment="1">
      <alignment horizontal="center" vertical="center" wrapText="1"/>
      <protection/>
    </xf>
    <xf numFmtId="0" fontId="4" fillId="0" borderId="0" xfId="58" applyFont="1" applyFill="1" applyAlignment="1">
      <alignment horizontal="center" vertical="center" wrapText="1"/>
      <protection/>
    </xf>
    <xf numFmtId="214" fontId="13" fillId="0" borderId="0" xfId="58" applyNumberFormat="1" applyFont="1" applyFill="1" applyBorder="1" applyAlignment="1">
      <alignment horizontal="center" vertical="center" wrapText="1"/>
      <protection/>
    </xf>
    <xf numFmtId="214" fontId="174" fillId="0" borderId="10" xfId="58" applyNumberFormat="1" applyFont="1" applyFill="1" applyBorder="1" applyAlignment="1">
      <alignment horizontal="center" vertical="center" wrapText="1"/>
      <protection/>
    </xf>
    <xf numFmtId="0" fontId="88" fillId="0" borderId="0" xfId="0" applyFont="1" applyFill="1" applyAlignment="1">
      <alignment horizontal="center" vertical="center" wrapText="1"/>
    </xf>
    <xf numFmtId="0" fontId="88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89" fillId="0" borderId="0" xfId="0" applyFont="1" applyFill="1" applyBorder="1" applyAlignment="1">
      <alignment horizontal="center" vertical="center" wrapText="1"/>
    </xf>
    <xf numFmtId="0" fontId="98" fillId="0" borderId="0" xfId="0" applyFont="1" applyFill="1" applyAlignment="1">
      <alignment horizontal="center" vertical="center" wrapText="1"/>
    </xf>
    <xf numFmtId="49" fontId="79" fillId="0" borderId="13" xfId="0" applyNumberFormat="1" applyFont="1" applyFill="1" applyBorder="1" applyAlignment="1">
      <alignment horizontal="center" vertical="center" wrapText="1"/>
    </xf>
    <xf numFmtId="49" fontId="79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2" fontId="42" fillId="0" borderId="10" xfId="0" applyNumberFormat="1" applyFont="1" applyFill="1" applyBorder="1" applyAlignment="1">
      <alignment horizontal="center" vertical="center" wrapText="1"/>
    </xf>
    <xf numFmtId="214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103" fillId="0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214" fontId="0" fillId="0" borderId="0" xfId="0" applyNumberFormat="1" applyFont="1" applyFill="1" applyAlignment="1">
      <alignment horizontal="center" vertical="center" wrapText="1"/>
    </xf>
    <xf numFmtId="214" fontId="0" fillId="0" borderId="0" xfId="0" applyNumberFormat="1" applyFill="1" applyAlignment="1">
      <alignment horizontal="center" vertical="center" wrapText="1"/>
    </xf>
    <xf numFmtId="214" fontId="76" fillId="0" borderId="0" xfId="0" applyNumberFormat="1" applyFont="1" applyFill="1" applyBorder="1" applyAlignment="1">
      <alignment horizontal="center" vertical="center" wrapText="1"/>
    </xf>
    <xf numFmtId="1" fontId="75" fillId="0" borderId="10" xfId="0" applyNumberFormat="1" applyFont="1" applyFill="1" applyBorder="1" applyAlignment="1">
      <alignment horizontal="center" vertical="center" wrapText="1"/>
    </xf>
    <xf numFmtId="2" fontId="75" fillId="0" borderId="10" xfId="0" applyNumberFormat="1" applyFont="1" applyFill="1" applyBorder="1" applyAlignment="1">
      <alignment horizontal="center" vertical="center" wrapText="1"/>
    </xf>
    <xf numFmtId="2" fontId="71" fillId="0" borderId="0" xfId="58" applyNumberFormat="1" applyFont="1" applyFill="1" applyAlignment="1">
      <alignment horizontal="center" vertical="center" wrapText="1"/>
      <protection/>
    </xf>
    <xf numFmtId="1" fontId="109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210" fontId="110" fillId="35" borderId="0" xfId="64" applyNumberFormat="1" applyFont="1" applyFill="1" applyBorder="1" applyAlignment="1">
      <alignment vertical="center" textRotation="90"/>
      <protection/>
    </xf>
    <xf numFmtId="2" fontId="111" fillId="0" borderId="0" xfId="64" applyNumberFormat="1" applyFont="1" applyAlignment="1">
      <alignment horizontal="center" vertical="center" textRotation="90"/>
      <protection/>
    </xf>
    <xf numFmtId="0" fontId="99" fillId="0" borderId="10" xfId="58" applyFont="1" applyFill="1" applyBorder="1" applyAlignment="1">
      <alignment horizontal="center" vertical="center" wrapText="1"/>
      <protection/>
    </xf>
    <xf numFmtId="0" fontId="112" fillId="0" borderId="10" xfId="58" applyFont="1" applyFill="1" applyBorder="1" applyAlignment="1">
      <alignment horizontal="center" vertical="center" wrapText="1"/>
      <protection/>
    </xf>
    <xf numFmtId="0" fontId="13" fillId="0" borderId="13" xfId="58" applyFont="1" applyFill="1" applyBorder="1" applyAlignment="1">
      <alignment horizontal="center" vertical="center" wrapText="1"/>
      <protection/>
    </xf>
    <xf numFmtId="214" fontId="178" fillId="0" borderId="10" xfId="58" applyNumberFormat="1" applyFont="1" applyFill="1" applyBorder="1" applyAlignment="1">
      <alignment horizontal="center" vertical="center" wrapText="1"/>
      <protection/>
    </xf>
    <xf numFmtId="216" fontId="4" fillId="0" borderId="0" xfId="64" applyNumberFormat="1" applyFont="1" applyBorder="1" applyAlignment="1">
      <alignment vertical="center"/>
      <protection/>
    </xf>
    <xf numFmtId="216" fontId="9" fillId="0" borderId="0" xfId="64" applyNumberFormat="1" applyFont="1" applyAlignment="1">
      <alignment horizontal="center" vertical="center" textRotation="90"/>
      <protection/>
    </xf>
    <xf numFmtId="214" fontId="179" fillId="0" borderId="10" xfId="0" applyNumberFormat="1" applyFont="1" applyFill="1" applyBorder="1" applyAlignment="1">
      <alignment horizontal="center" vertical="center" wrapText="1"/>
    </xf>
    <xf numFmtId="0" fontId="104" fillId="0" borderId="10" xfId="60" applyFont="1" applyFill="1" applyBorder="1" applyAlignment="1">
      <alignment horizontal="center" vertical="center"/>
      <protection/>
    </xf>
    <xf numFmtId="214" fontId="42" fillId="0" borderId="0" xfId="0" applyNumberFormat="1" applyFont="1" applyFill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3" fillId="0" borderId="10" xfId="58" applyFont="1" applyFill="1" applyBorder="1" applyAlignment="1">
      <alignment horizontal="left" vertical="center" wrapText="1"/>
      <protection/>
    </xf>
    <xf numFmtId="0" fontId="102" fillId="0" borderId="1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214" fontId="42" fillId="0" borderId="0" xfId="0" applyNumberFormat="1" applyFont="1" applyFill="1" applyBorder="1" applyAlignment="1">
      <alignment horizontal="center" vertical="center" wrapText="1"/>
    </xf>
    <xf numFmtId="214" fontId="101" fillId="35" borderId="10" xfId="64" applyNumberFormat="1" applyFont="1" applyFill="1" applyBorder="1" applyAlignment="1">
      <alignment vertical="center" textRotation="90"/>
      <protection/>
    </xf>
    <xf numFmtId="216" fontId="75" fillId="0" borderId="10" xfId="0" applyNumberFormat="1" applyFont="1" applyFill="1" applyBorder="1" applyAlignment="1">
      <alignment horizontal="center" vertical="center" wrapText="1"/>
    </xf>
    <xf numFmtId="0" fontId="104" fillId="0" borderId="10" xfId="58" applyFont="1" applyFill="1" applyBorder="1" applyAlignment="1">
      <alignment horizontal="center" vertical="center"/>
      <protection/>
    </xf>
    <xf numFmtId="1" fontId="105" fillId="0" borderId="0" xfId="0" applyNumberFormat="1" applyFont="1" applyFill="1" applyAlignment="1">
      <alignment vertical="center"/>
    </xf>
    <xf numFmtId="0" fontId="105" fillId="0" borderId="0" xfId="0" applyFont="1" applyFill="1" applyAlignment="1">
      <alignment vertical="center"/>
    </xf>
    <xf numFmtId="2" fontId="102" fillId="0" borderId="10" xfId="0" applyNumberFormat="1" applyFont="1" applyFill="1" applyBorder="1" applyAlignment="1">
      <alignment horizontal="center" vertical="center" wrapText="1"/>
    </xf>
    <xf numFmtId="2" fontId="103" fillId="0" borderId="10" xfId="0" applyNumberFormat="1" applyFont="1" applyFill="1" applyBorder="1" applyAlignment="1">
      <alignment horizontal="center" vertical="center" wrapText="1"/>
    </xf>
    <xf numFmtId="2" fontId="84" fillId="0" borderId="10" xfId="0" applyNumberFormat="1" applyFont="1" applyFill="1" applyBorder="1" applyAlignment="1">
      <alignment horizontal="center" vertical="center" wrapText="1"/>
    </xf>
    <xf numFmtId="214" fontId="72" fillId="0" borderId="10" xfId="58" applyNumberFormat="1" applyFont="1" applyFill="1" applyBorder="1" applyAlignment="1">
      <alignment horizontal="center" vertical="center" wrapText="1"/>
      <protection/>
    </xf>
    <xf numFmtId="210" fontId="174" fillId="0" borderId="10" xfId="58" applyNumberFormat="1" applyFont="1" applyFill="1" applyBorder="1" applyAlignment="1">
      <alignment horizontal="center" vertical="center" wrapText="1"/>
      <protection/>
    </xf>
    <xf numFmtId="214" fontId="15" fillId="0" borderId="10" xfId="58" applyNumberFormat="1" applyFont="1" applyFill="1" applyBorder="1" applyAlignment="1">
      <alignment horizontal="center" vertical="center" wrapText="1"/>
      <protection/>
    </xf>
    <xf numFmtId="1" fontId="105" fillId="0" borderId="0" xfId="0" applyNumberFormat="1" applyFont="1" applyFill="1" applyAlignment="1">
      <alignment horizontal="center" vertical="center"/>
    </xf>
    <xf numFmtId="0" fontId="105" fillId="0" borderId="0" xfId="0" applyFont="1" applyFill="1" applyAlignment="1">
      <alignment horizontal="center" vertical="center"/>
    </xf>
    <xf numFmtId="0" fontId="72" fillId="0" borderId="0" xfId="58" applyFont="1" applyFill="1" applyBorder="1" applyAlignment="1">
      <alignment horizontal="center" vertical="center" wrapText="1"/>
      <protection/>
    </xf>
    <xf numFmtId="0" fontId="180" fillId="0" borderId="10" xfId="0" applyFont="1" applyFill="1" applyBorder="1" applyAlignment="1">
      <alignment horizontal="center" vertical="center" wrapText="1"/>
    </xf>
    <xf numFmtId="214" fontId="180" fillId="0" borderId="10" xfId="0" applyNumberFormat="1" applyFont="1" applyFill="1" applyBorder="1" applyAlignment="1">
      <alignment horizontal="center" vertical="center" wrapText="1"/>
    </xf>
    <xf numFmtId="210" fontId="180" fillId="0" borderId="10" xfId="0" applyNumberFormat="1" applyFont="1" applyFill="1" applyBorder="1" applyAlignment="1">
      <alignment horizontal="center" vertical="center" wrapText="1"/>
    </xf>
    <xf numFmtId="214" fontId="180" fillId="0" borderId="0" xfId="0" applyNumberFormat="1" applyFont="1" applyFill="1" applyBorder="1" applyAlignment="1">
      <alignment horizontal="center" vertical="center" wrapText="1"/>
    </xf>
    <xf numFmtId="0" fontId="180" fillId="0" borderId="0" xfId="0" applyFont="1" applyFill="1" applyBorder="1" applyAlignment="1">
      <alignment horizontal="center" vertical="center" wrapText="1"/>
    </xf>
    <xf numFmtId="0" fontId="106" fillId="0" borderId="0" xfId="0" applyFont="1" applyFill="1" applyBorder="1" applyAlignment="1">
      <alignment horizontal="center" vertical="center" wrapText="1"/>
    </xf>
    <xf numFmtId="0" fontId="181" fillId="0" borderId="0" xfId="58" applyFont="1" applyFill="1" applyAlignment="1">
      <alignment/>
      <protection/>
    </xf>
    <xf numFmtId="0" fontId="182" fillId="0" borderId="0" xfId="58" applyFont="1" applyFill="1" applyAlignment="1">
      <alignment horizontal="center"/>
      <protection/>
    </xf>
    <xf numFmtId="0" fontId="183" fillId="0" borderId="0" xfId="58" applyFont="1" applyFill="1" applyAlignment="1">
      <alignment horizontal="center"/>
      <protection/>
    </xf>
    <xf numFmtId="214" fontId="184" fillId="0" borderId="0" xfId="0" applyNumberFormat="1" applyFont="1" applyFill="1" applyBorder="1" applyAlignment="1">
      <alignment horizontal="center" vertical="center" wrapText="1"/>
    </xf>
    <xf numFmtId="0" fontId="185" fillId="0" borderId="0" xfId="0" applyFont="1" applyFill="1" applyBorder="1" applyAlignment="1">
      <alignment horizontal="center" vertical="center" wrapText="1"/>
    </xf>
    <xf numFmtId="1" fontId="186" fillId="0" borderId="0" xfId="0" applyNumberFormat="1" applyFont="1" applyFill="1" applyBorder="1" applyAlignment="1">
      <alignment horizontal="center" vertical="center"/>
    </xf>
    <xf numFmtId="0" fontId="187" fillId="0" borderId="0" xfId="0" applyFont="1" applyFill="1" applyAlignment="1">
      <alignment horizontal="center" wrapText="1"/>
    </xf>
    <xf numFmtId="0" fontId="188" fillId="0" borderId="0" xfId="0" applyFont="1" applyFill="1" applyAlignment="1">
      <alignment wrapText="1"/>
    </xf>
    <xf numFmtId="0" fontId="189" fillId="0" borderId="0" xfId="0" applyFont="1" applyFill="1" applyAlignment="1">
      <alignment wrapText="1"/>
    </xf>
    <xf numFmtId="0" fontId="84" fillId="0" borderId="13" xfId="0" applyFont="1" applyFill="1" applyBorder="1" applyAlignment="1">
      <alignment horizontal="center" vertical="center" wrapText="1"/>
    </xf>
    <xf numFmtId="2" fontId="84" fillId="0" borderId="13" xfId="0" applyNumberFormat="1" applyFont="1" applyFill="1" applyBorder="1" applyAlignment="1">
      <alignment horizontal="center" vertical="center" wrapText="1"/>
    </xf>
    <xf numFmtId="214" fontId="84" fillId="0" borderId="13" xfId="0" applyNumberFormat="1" applyFont="1" applyFill="1" applyBorder="1" applyAlignment="1">
      <alignment horizontal="center" vertical="center" wrapText="1"/>
    </xf>
    <xf numFmtId="186" fontId="72" fillId="0" borderId="0" xfId="58" applyNumberFormat="1" applyFont="1" applyFill="1" applyBorder="1" applyAlignment="1">
      <alignment horizontal="center" vertical="center" wrapText="1"/>
      <protection/>
    </xf>
    <xf numFmtId="210" fontId="72" fillId="0" borderId="10" xfId="58" applyNumberFormat="1" applyFont="1" applyFill="1" applyBorder="1" applyAlignment="1">
      <alignment horizontal="center" vertical="center" wrapText="1"/>
      <protection/>
    </xf>
    <xf numFmtId="0" fontId="72" fillId="0" borderId="10" xfId="58" applyFont="1" applyFill="1" applyBorder="1" applyAlignment="1">
      <alignment horizontal="center" vertical="center" wrapText="1"/>
      <protection/>
    </xf>
    <xf numFmtId="0" fontId="72" fillId="0" borderId="14" xfId="58" applyFont="1" applyFill="1" applyBorder="1" applyAlignment="1">
      <alignment horizontal="center" vertical="center" wrapText="1"/>
      <protection/>
    </xf>
    <xf numFmtId="0" fontId="84" fillId="0" borderId="15" xfId="0" applyFont="1" applyFill="1" applyBorder="1" applyAlignment="1">
      <alignment horizontal="center" vertical="center" wrapText="1"/>
    </xf>
    <xf numFmtId="2" fontId="190" fillId="0" borderId="10" xfId="0" applyNumberFormat="1" applyFont="1" applyFill="1" applyBorder="1" applyAlignment="1">
      <alignment horizontal="center" vertical="center" wrapText="1"/>
    </xf>
    <xf numFmtId="186" fontId="175" fillId="0" borderId="0" xfId="58" applyNumberFormat="1" applyFont="1" applyFill="1" applyBorder="1" applyAlignment="1">
      <alignment horizontal="center" vertical="center" wrapText="1"/>
      <protection/>
    </xf>
    <xf numFmtId="210" fontId="175" fillId="0" borderId="10" xfId="58" applyNumberFormat="1" applyFont="1" applyFill="1" applyBorder="1" applyAlignment="1">
      <alignment horizontal="center" vertical="center" wrapText="1"/>
      <protection/>
    </xf>
    <xf numFmtId="214" fontId="175" fillId="0" borderId="10" xfId="58" applyNumberFormat="1" applyFont="1" applyFill="1" applyBorder="1" applyAlignment="1">
      <alignment horizontal="center" vertical="center" wrapText="1"/>
      <protection/>
    </xf>
    <xf numFmtId="188" fontId="75" fillId="0" borderId="10" xfId="0" applyNumberFormat="1" applyFont="1" applyFill="1" applyBorder="1" applyAlignment="1">
      <alignment horizontal="center" vertical="center" wrapText="1"/>
    </xf>
    <xf numFmtId="0" fontId="191" fillId="0" borderId="10" xfId="0" applyFont="1" applyFill="1" applyBorder="1" applyAlignment="1">
      <alignment horizontal="center" vertical="center" wrapText="1"/>
    </xf>
    <xf numFmtId="0" fontId="192" fillId="0" borderId="10" xfId="58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214" fontId="193" fillId="0" borderId="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14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214" fontId="0" fillId="0" borderId="0" xfId="0" applyNumberFormat="1" applyFont="1" applyFill="1" applyBorder="1" applyAlignment="1">
      <alignment horizontal="center" vertical="center" wrapText="1"/>
    </xf>
    <xf numFmtId="0" fontId="194" fillId="0" borderId="16" xfId="0" applyFont="1" applyFill="1" applyBorder="1" applyAlignment="1">
      <alignment horizontal="right" wrapText="1"/>
    </xf>
    <xf numFmtId="0" fontId="0" fillId="0" borderId="0" xfId="0" applyFont="1" applyFill="1" applyAlignment="1">
      <alignment horizontal="center" vertical="center" wrapText="1"/>
    </xf>
    <xf numFmtId="214" fontId="42" fillId="0" borderId="0" xfId="0" applyNumberFormat="1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195" fillId="0" borderId="0" xfId="0" applyFont="1" applyFill="1" applyAlignment="1">
      <alignment/>
    </xf>
    <xf numFmtId="0" fontId="188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74" fillId="0" borderId="15" xfId="58" applyFont="1" applyFill="1" applyBorder="1" applyAlignment="1">
      <alignment horizontal="center" vertical="center" wrapText="1"/>
      <protection/>
    </xf>
    <xf numFmtId="0" fontId="196" fillId="0" borderId="10" xfId="0" applyFont="1" applyFill="1" applyBorder="1" applyAlignment="1">
      <alignment horizontal="center" vertical="center" wrapText="1"/>
    </xf>
    <xf numFmtId="1" fontId="104" fillId="0" borderId="10" xfId="58" applyNumberFormat="1" applyFont="1" applyFill="1" applyBorder="1" applyAlignment="1">
      <alignment horizontal="center" vertical="center"/>
      <protection/>
    </xf>
    <xf numFmtId="0" fontId="76" fillId="0" borderId="10" xfId="0" applyFont="1" applyFill="1" applyBorder="1" applyAlignment="1">
      <alignment horizontal="center" vertical="center" wrapText="1"/>
    </xf>
    <xf numFmtId="216" fontId="76" fillId="0" borderId="10" xfId="0" applyNumberFormat="1" applyFont="1" applyFill="1" applyBorder="1" applyAlignment="1">
      <alignment horizontal="center" vertical="center" wrapText="1"/>
    </xf>
    <xf numFmtId="0" fontId="185" fillId="0" borderId="10" xfId="0" applyFont="1" applyFill="1" applyBorder="1" applyAlignment="1">
      <alignment horizontal="center" vertical="center" wrapText="1"/>
    </xf>
    <xf numFmtId="216" fontId="180" fillId="0" borderId="10" xfId="0" applyNumberFormat="1" applyFont="1" applyFill="1" applyBorder="1" applyAlignment="1">
      <alignment horizontal="center" vertical="center" wrapText="1"/>
    </xf>
    <xf numFmtId="216" fontId="185" fillId="0" borderId="10" xfId="0" applyNumberFormat="1" applyFont="1" applyFill="1" applyBorder="1" applyAlignment="1">
      <alignment horizontal="center" vertical="center" wrapText="1"/>
    </xf>
    <xf numFmtId="0" fontId="115" fillId="0" borderId="14" xfId="0" applyFont="1" applyFill="1" applyBorder="1" applyAlignment="1">
      <alignment horizontal="center" vertical="center"/>
    </xf>
    <xf numFmtId="0" fontId="115" fillId="0" borderId="10" xfId="0" applyFont="1" applyFill="1" applyBorder="1" applyAlignment="1">
      <alignment horizontal="center" vertical="center"/>
    </xf>
    <xf numFmtId="0" fontId="72" fillId="0" borderId="0" xfId="0" applyFont="1" applyFill="1" applyAlignment="1">
      <alignment horizontal="center"/>
    </xf>
    <xf numFmtId="0" fontId="72" fillId="0" borderId="0" xfId="0" applyFont="1" applyFill="1" applyAlignment="1">
      <alignment horizontal="center" vertical="center"/>
    </xf>
    <xf numFmtId="0" fontId="45" fillId="0" borderId="0" xfId="58" applyFont="1" applyFill="1" applyAlignment="1">
      <alignment horizontal="center"/>
      <protection/>
    </xf>
    <xf numFmtId="0" fontId="82" fillId="0" borderId="0" xfId="0" applyFont="1" applyFill="1" applyBorder="1" applyAlignment="1">
      <alignment horizontal="left" wrapText="1"/>
    </xf>
    <xf numFmtId="0" fontId="61" fillId="0" borderId="0" xfId="0" applyFont="1" applyFill="1" applyAlignment="1">
      <alignment horizontal="center" wrapText="1"/>
    </xf>
    <xf numFmtId="0" fontId="188" fillId="0" borderId="10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top"/>
    </xf>
    <xf numFmtId="0" fontId="75" fillId="0" borderId="0" xfId="0" applyFont="1" applyFill="1" applyBorder="1" applyAlignment="1">
      <alignment horizontal="center" vertical="center" wrapText="1"/>
    </xf>
    <xf numFmtId="0" fontId="96" fillId="0" borderId="10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center"/>
    </xf>
    <xf numFmtId="0" fontId="5" fillId="0" borderId="0" xfId="58" applyFont="1" applyFill="1" applyAlignment="1">
      <alignment horizontal="right"/>
      <protection/>
    </xf>
    <xf numFmtId="0" fontId="40" fillId="0" borderId="0" xfId="58" applyFont="1" applyFill="1" applyAlignment="1">
      <alignment horizontal="center"/>
      <protection/>
    </xf>
    <xf numFmtId="0" fontId="97" fillId="0" borderId="0" xfId="58" applyFont="1" applyFill="1" applyAlignment="1">
      <alignment horizontal="center"/>
      <protection/>
    </xf>
    <xf numFmtId="0" fontId="80" fillId="0" borderId="0" xfId="0" applyFont="1" applyFill="1" applyAlignment="1">
      <alignment horizontal="center" wrapText="1"/>
    </xf>
    <xf numFmtId="0" fontId="61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95" fillId="0" borderId="10" xfId="0" applyFont="1" applyFill="1" applyBorder="1" applyAlignment="1">
      <alignment horizontal="center" vertical="center" wrapText="1"/>
    </xf>
    <xf numFmtId="0" fontId="59" fillId="0" borderId="0" xfId="58" applyFont="1" applyFill="1" applyAlignment="1">
      <alignment horizontal="center" vertical="center" wrapText="1"/>
      <protection/>
    </xf>
    <xf numFmtId="0" fontId="8" fillId="0" borderId="0" xfId="58" applyFont="1" applyFill="1" applyAlignment="1">
      <alignment horizontal="center" vertical="center" wrapText="1"/>
      <protection/>
    </xf>
    <xf numFmtId="0" fontId="18" fillId="0" borderId="0" xfId="58" applyFont="1" applyFill="1" applyAlignment="1">
      <alignment horizontal="center" vertical="center" wrapText="1"/>
      <protection/>
    </xf>
    <xf numFmtId="0" fontId="13" fillId="0" borderId="10" xfId="58" applyFont="1" applyFill="1" applyBorder="1" applyAlignment="1">
      <alignment horizontal="center" vertical="center" wrapText="1"/>
      <protection/>
    </xf>
    <xf numFmtId="0" fontId="197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72" fillId="0" borderId="0" xfId="58" applyFont="1" applyFill="1" applyBorder="1" applyAlignment="1">
      <alignment horizontal="center" vertical="center" wrapText="1"/>
      <protection/>
    </xf>
    <xf numFmtId="0" fontId="50" fillId="0" borderId="10" xfId="58" applyFont="1" applyFill="1" applyBorder="1" applyAlignment="1">
      <alignment horizontal="center" vertical="center" wrapText="1"/>
      <protection/>
    </xf>
    <xf numFmtId="0" fontId="16" fillId="0" borderId="10" xfId="58" applyFont="1" applyFill="1" applyBorder="1" applyAlignment="1">
      <alignment horizontal="center" vertical="center" wrapText="1"/>
      <protection/>
    </xf>
    <xf numFmtId="0" fontId="75" fillId="0" borderId="17" xfId="0" applyFont="1" applyFill="1" applyBorder="1" applyAlignment="1">
      <alignment horizontal="center" vertical="center" wrapText="1"/>
    </xf>
    <xf numFmtId="0" fontId="75" fillId="0" borderId="14" xfId="0" applyFont="1" applyFill="1" applyBorder="1" applyAlignment="1">
      <alignment horizontal="center" vertical="center" wrapText="1"/>
    </xf>
    <xf numFmtId="0" fontId="174" fillId="0" borderId="18" xfId="58" applyFont="1" applyFill="1" applyBorder="1" applyAlignment="1">
      <alignment horizontal="center" vertical="center" wrapText="1"/>
      <protection/>
    </xf>
    <xf numFmtId="0" fontId="174" fillId="0" borderId="15" xfId="58" applyFont="1" applyFill="1" applyBorder="1" applyAlignment="1">
      <alignment horizontal="center" vertical="center" wrapText="1"/>
      <protection/>
    </xf>
    <xf numFmtId="0" fontId="14" fillId="0" borderId="10" xfId="58" applyFont="1" applyFill="1" applyBorder="1" applyAlignment="1">
      <alignment horizontal="center" vertical="center" wrapText="1"/>
      <protection/>
    </xf>
    <xf numFmtId="1" fontId="101" fillId="35" borderId="10" xfId="64" applyNumberFormat="1" applyFont="1" applyFill="1" applyBorder="1" applyAlignment="1">
      <alignment horizontal="center" vertical="center" textRotation="90"/>
      <protection/>
    </xf>
    <xf numFmtId="0" fontId="21" fillId="0" borderId="13" xfId="64" applyFont="1" applyBorder="1" applyAlignment="1">
      <alignment horizontal="center" vertical="center" wrapText="1"/>
      <protection/>
    </xf>
    <xf numFmtId="0" fontId="21" fillId="0" borderId="15" xfId="64" applyFont="1" applyBorder="1" applyAlignment="1">
      <alignment horizontal="center" vertical="center" wrapText="1"/>
      <protection/>
    </xf>
    <xf numFmtId="0" fontId="21" fillId="0" borderId="10" xfId="64" applyFont="1" applyBorder="1" applyAlignment="1">
      <alignment horizontal="center" vertical="center" wrapText="1"/>
      <protection/>
    </xf>
    <xf numFmtId="0" fontId="22" fillId="0" borderId="17" xfId="64" applyFont="1" applyBorder="1" applyAlignment="1">
      <alignment horizontal="center"/>
      <protection/>
    </xf>
    <xf numFmtId="0" fontId="22" fillId="0" borderId="14" xfId="64" applyFont="1" applyBorder="1" applyAlignment="1">
      <alignment horizontal="center"/>
      <protection/>
    </xf>
    <xf numFmtId="0" fontId="9" fillId="0" borderId="0" xfId="64" applyFont="1" applyAlignment="1">
      <alignment horizontal="right"/>
      <protection/>
    </xf>
    <xf numFmtId="0" fontId="17" fillId="0" borderId="10" xfId="64" applyFont="1" applyBorder="1" applyAlignment="1">
      <alignment horizontal="center" vertical="center" wrapText="1"/>
      <protection/>
    </xf>
    <xf numFmtId="0" fontId="87" fillId="0" borderId="0" xfId="64" applyFont="1" applyAlignment="1">
      <alignment horizontal="center"/>
      <protection/>
    </xf>
    <xf numFmtId="0" fontId="8" fillId="0" borderId="0" xfId="64" applyFont="1" applyAlignment="1">
      <alignment horizontal="center"/>
      <protection/>
    </xf>
    <xf numFmtId="0" fontId="18" fillId="0" borderId="0" xfId="64" applyFont="1" applyAlignment="1">
      <alignment horizontal="center"/>
      <protection/>
    </xf>
    <xf numFmtId="0" fontId="49" fillId="0" borderId="19" xfId="64" applyFont="1" applyBorder="1" applyAlignment="1">
      <alignment horizontal="center"/>
      <protection/>
    </xf>
    <xf numFmtId="0" fontId="17" fillId="0" borderId="13" xfId="64" applyFont="1" applyFill="1" applyBorder="1" applyAlignment="1">
      <alignment horizontal="center" vertical="center" wrapText="1"/>
      <protection/>
    </xf>
    <xf numFmtId="0" fontId="17" fillId="0" borderId="18" xfId="64" applyFont="1" applyFill="1" applyBorder="1" applyAlignment="1">
      <alignment horizontal="center" vertical="center" wrapText="1"/>
      <protection/>
    </xf>
    <xf numFmtId="0" fontId="17" fillId="0" borderId="15" xfId="64" applyFont="1" applyFill="1" applyBorder="1" applyAlignment="1">
      <alignment horizontal="center" vertical="center" wrapText="1"/>
      <protection/>
    </xf>
    <xf numFmtId="0" fontId="13" fillId="0" borderId="20" xfId="64" applyFont="1" applyFill="1" applyBorder="1" applyAlignment="1">
      <alignment horizontal="center" vertical="center" wrapText="1"/>
      <protection/>
    </xf>
    <xf numFmtId="0" fontId="13" fillId="0" borderId="21" xfId="64" applyFont="1" applyFill="1" applyBorder="1" applyAlignment="1">
      <alignment horizontal="center" vertical="center" wrapText="1"/>
      <protection/>
    </xf>
    <xf numFmtId="0" fontId="13" fillId="0" borderId="11" xfId="64" applyFont="1" applyFill="1" applyBorder="1" applyAlignment="1">
      <alignment horizontal="center" vertical="center" wrapText="1"/>
      <protection/>
    </xf>
    <xf numFmtId="0" fontId="17" fillId="0" borderId="17" xfId="64" applyFont="1" applyBorder="1" applyAlignment="1">
      <alignment horizontal="center" vertical="center" wrapText="1"/>
      <protection/>
    </xf>
    <xf numFmtId="0" fontId="17" fillId="0" borderId="22" xfId="64" applyFont="1" applyBorder="1" applyAlignment="1">
      <alignment horizontal="center" vertical="center" wrapText="1"/>
      <protection/>
    </xf>
    <xf numFmtId="0" fontId="17" fillId="0" borderId="14" xfId="64" applyFont="1" applyBorder="1" applyAlignment="1">
      <alignment horizontal="center" vertical="center" wrapText="1"/>
      <protection/>
    </xf>
    <xf numFmtId="0" fontId="49" fillId="0" borderId="0" xfId="64" applyFont="1" applyBorder="1" applyAlignment="1">
      <alignment horizontal="center"/>
      <protection/>
    </xf>
    <xf numFmtId="0" fontId="49" fillId="0" borderId="0" xfId="64" applyFont="1" applyFill="1" applyBorder="1" applyAlignment="1">
      <alignment horizontal="center"/>
      <protection/>
    </xf>
    <xf numFmtId="0" fontId="20" fillId="0" borderId="10" xfId="58" applyFont="1" applyFill="1" applyBorder="1" applyAlignment="1">
      <alignment horizontal="center" vertical="center" wrapText="1"/>
      <protection/>
    </xf>
    <xf numFmtId="0" fontId="92" fillId="0" borderId="0" xfId="0" applyFont="1" applyFill="1" applyAlignment="1">
      <alignment horizontal="right"/>
    </xf>
    <xf numFmtId="0" fontId="93" fillId="0" borderId="0" xfId="58" applyFont="1" applyFill="1" applyAlignment="1">
      <alignment horizontal="center"/>
      <protection/>
    </xf>
    <xf numFmtId="0" fontId="8" fillId="0" borderId="0" xfId="58" applyFont="1" applyFill="1" applyAlignment="1">
      <alignment horizontal="center"/>
      <protection/>
    </xf>
    <xf numFmtId="0" fontId="94" fillId="0" borderId="0" xfId="58" applyFont="1" applyFill="1" applyAlignment="1">
      <alignment horizontal="center"/>
      <protection/>
    </xf>
    <xf numFmtId="0" fontId="36" fillId="34" borderId="10" xfId="63" applyFont="1" applyFill="1" applyBorder="1" applyAlignment="1">
      <alignment horizontal="center" vertical="center" wrapText="1"/>
      <protection/>
    </xf>
    <xf numFmtId="0" fontId="36" fillId="0" borderId="10" xfId="63" applyFont="1" applyBorder="1" applyAlignment="1">
      <alignment horizontal="center" vertical="center" wrapText="1"/>
      <protection/>
    </xf>
    <xf numFmtId="0" fontId="36" fillId="34" borderId="10" xfId="63" applyFont="1" applyFill="1" applyBorder="1" applyAlignment="1">
      <alignment horizontal="center" vertical="center"/>
      <protection/>
    </xf>
    <xf numFmtId="0" fontId="36" fillId="33" borderId="10" xfId="63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63" applyFont="1" applyAlignment="1">
      <alignment horizontal="center"/>
      <protection/>
    </xf>
    <xf numFmtId="0" fontId="12" fillId="0" borderId="0" xfId="0" applyFont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29" fillId="0" borderId="0" xfId="63" applyFont="1" applyAlignment="1">
      <alignment horizontal="center" vertical="center"/>
      <protection/>
    </xf>
    <xf numFmtId="0" fontId="34" fillId="0" borderId="0" xfId="63" applyFont="1" applyAlignment="1">
      <alignment horizontal="center" vertical="center"/>
      <protection/>
    </xf>
    <xf numFmtId="0" fontId="35" fillId="34" borderId="10" xfId="63" applyFont="1" applyFill="1" applyBorder="1" applyAlignment="1">
      <alignment horizontal="center" vertical="center" wrapText="1"/>
      <protection/>
    </xf>
    <xf numFmtId="0" fontId="35" fillId="34" borderId="10" xfId="63" applyFont="1" applyFill="1" applyBorder="1" applyAlignment="1">
      <alignment horizontal="center" vertical="center"/>
      <protection/>
    </xf>
    <xf numFmtId="0" fontId="36" fillId="36" borderId="17" xfId="63" applyFont="1" applyFill="1" applyBorder="1" applyAlignment="1">
      <alignment horizontal="center" vertical="center" wrapText="1"/>
      <protection/>
    </xf>
    <xf numFmtId="0" fontId="36" fillId="36" borderId="14" xfId="63" applyFont="1" applyFill="1" applyBorder="1" applyAlignment="1">
      <alignment horizontal="center" vertical="center" wrapText="1"/>
      <protection/>
    </xf>
    <xf numFmtId="0" fontId="20" fillId="0" borderId="0" xfId="63" applyFont="1" applyAlignment="1">
      <alignment horizontal="center" vertical="center" wrapText="1"/>
      <protection/>
    </xf>
    <xf numFmtId="0" fontId="35" fillId="35" borderId="10" xfId="63" applyFont="1" applyFill="1" applyBorder="1" applyAlignment="1">
      <alignment horizontal="center" vertical="center" wrapText="1"/>
      <protection/>
    </xf>
    <xf numFmtId="0" fontId="37" fillId="0" borderId="10" xfId="63" applyFont="1" applyBorder="1" applyAlignment="1">
      <alignment horizontal="center" vertical="center" wrapText="1"/>
      <protection/>
    </xf>
    <xf numFmtId="0" fontId="24" fillId="0" borderId="0" xfId="63" applyFont="1" applyAlignment="1">
      <alignment horizontal="right" vertical="center" wrapText="1"/>
      <protection/>
    </xf>
    <xf numFmtId="0" fontId="36" fillId="35" borderId="10" xfId="63" applyFont="1" applyFill="1" applyBorder="1" applyAlignment="1">
      <alignment horizontal="center" vertical="center" wrapText="1"/>
      <protection/>
    </xf>
    <xf numFmtId="0" fontId="35" fillId="36" borderId="17" xfId="63" applyFont="1" applyFill="1" applyBorder="1" applyAlignment="1">
      <alignment horizontal="center" vertical="center" wrapText="1"/>
      <protection/>
    </xf>
    <xf numFmtId="0" fontId="35" fillId="36" borderId="14" xfId="63" applyFont="1" applyFill="1" applyBorder="1" applyAlignment="1">
      <alignment horizontal="center" vertical="center" wrapText="1"/>
      <protection/>
    </xf>
    <xf numFmtId="0" fontId="35" fillId="0" borderId="13" xfId="63" applyFont="1" applyBorder="1" applyAlignment="1">
      <alignment horizontal="center" vertical="center" wrapText="1"/>
      <protection/>
    </xf>
    <xf numFmtId="0" fontId="35" fillId="0" borderId="18" xfId="63" applyFont="1" applyBorder="1" applyAlignment="1">
      <alignment horizontal="center" vertical="center" wrapText="1"/>
      <protection/>
    </xf>
    <xf numFmtId="0" fontId="35" fillId="0" borderId="15" xfId="63" applyFont="1" applyBorder="1" applyAlignment="1">
      <alignment horizontal="center" vertical="center" wrapText="1"/>
      <protection/>
    </xf>
    <xf numFmtId="0" fontId="58" fillId="0" borderId="13" xfId="63" applyFont="1" applyBorder="1" applyAlignment="1">
      <alignment horizontal="center" vertical="center" wrapText="1"/>
      <protection/>
    </xf>
    <xf numFmtId="0" fontId="58" fillId="0" borderId="18" xfId="63" applyFont="1" applyBorder="1" applyAlignment="1">
      <alignment horizontal="center" vertical="center" wrapText="1"/>
      <protection/>
    </xf>
    <xf numFmtId="0" fontId="58" fillId="0" borderId="15" xfId="63" applyFont="1" applyBorder="1" applyAlignment="1">
      <alignment horizontal="center" vertical="center" wrapText="1"/>
      <protection/>
    </xf>
    <xf numFmtId="0" fontId="36" fillId="34" borderId="17" xfId="63" applyFont="1" applyFill="1" applyBorder="1" applyAlignment="1">
      <alignment horizontal="center" vertical="center" wrapText="1"/>
      <protection/>
    </xf>
    <xf numFmtId="0" fontId="36" fillId="34" borderId="22" xfId="63" applyFont="1" applyFill="1" applyBorder="1" applyAlignment="1">
      <alignment horizontal="center" vertical="center" wrapText="1"/>
      <protection/>
    </xf>
    <xf numFmtId="0" fontId="113" fillId="0" borderId="0" xfId="0" applyFont="1" applyFill="1" applyAlignment="1">
      <alignment horizontal="center" vertical="center" wrapText="1"/>
    </xf>
    <xf numFmtId="17" fontId="114" fillId="0" borderId="19" xfId="0" applyNumberFormat="1" applyFont="1" applyFill="1" applyBorder="1" applyAlignment="1" quotePrefix="1">
      <alignment horizontal="center" vertical="center" wrapText="1"/>
    </xf>
    <xf numFmtId="0" fontId="114" fillId="0" borderId="19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17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217" fontId="72" fillId="0" borderId="10" xfId="58" applyNumberFormat="1" applyFont="1" applyFill="1" applyBorder="1" applyAlignment="1">
      <alignment horizontal="center" vertical="center" wrapText="1"/>
      <protection/>
    </xf>
    <xf numFmtId="2" fontId="12" fillId="0" borderId="10" xfId="58" applyNumberFormat="1" applyFont="1" applyFill="1" applyBorder="1" applyAlignment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3_June-11 Jalpaiguri" xfId="61"/>
    <cellStyle name="Normal 3_Mar' 09_NREGS-Jalpaiguri" xfId="62"/>
    <cellStyle name="Normal_APD-II_Mar' 09_NREGS-Jalpaiguri" xfId="63"/>
    <cellStyle name="Normal_April, 08_NREGS" xfId="64"/>
    <cellStyle name="Note" xfId="65"/>
    <cellStyle name="Output" xfId="66"/>
    <cellStyle name="Percent" xfId="67"/>
    <cellStyle name="Percent 2" xfId="68"/>
    <cellStyle name="Title" xfId="69"/>
    <cellStyle name="Total" xfId="70"/>
    <cellStyle name="Warning Text" xfId="71"/>
  </cellStyles>
  <dxfs count="6"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rgb="FFFF0000"/>
      </font>
      <fill>
        <patternFill>
          <bgColor rgb="FFFFFF99"/>
        </patternFill>
      </fill>
      <border/>
    </dxf>
    <dxf>
      <font>
        <b/>
        <i val="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1</xdr:col>
      <xdr:colOff>628650</xdr:colOff>
      <xdr:row>3</xdr:row>
      <xdr:rowOff>0</xdr:rowOff>
    </xdr:to>
    <xdr:pic>
      <xdr:nvPicPr>
        <xdr:cNvPr id="1" name="Picture 1" descr="Mahatma Gandhi NREGA_Fina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9048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1"/>
  <sheetViews>
    <sheetView view="pageBreakPreview" zoomScale="50" zoomScaleSheetLayoutView="50" zoomScalePageLayoutView="0" workbookViewId="0" topLeftCell="A1">
      <pane xSplit="2" topLeftCell="E1" activePane="topRight" state="frozen"/>
      <selection pane="topLeft" activeCell="A1" sqref="A1"/>
      <selection pane="topRight" activeCell="M10" sqref="M10:R10"/>
    </sheetView>
  </sheetViews>
  <sheetFormatPr defaultColWidth="9.140625" defaultRowHeight="15"/>
  <cols>
    <col min="1" max="1" width="6.28125" style="142" customWidth="1"/>
    <col min="2" max="2" width="26.28125" style="142" bestFit="1" customWidth="1"/>
    <col min="3" max="3" width="20.00390625" style="142" customWidth="1"/>
    <col min="4" max="7" width="17.28125" style="142" customWidth="1"/>
    <col min="8" max="8" width="16.28125" style="142" customWidth="1"/>
    <col min="9" max="9" width="18.421875" style="142" customWidth="1"/>
    <col min="10" max="10" width="18.140625" style="142" customWidth="1"/>
    <col min="11" max="11" width="16.140625" style="142" customWidth="1"/>
    <col min="12" max="12" width="18.57421875" style="287" customWidth="1"/>
    <col min="13" max="13" width="17.7109375" style="142" bestFit="1" customWidth="1"/>
    <col min="14" max="14" width="15.7109375" style="142" customWidth="1"/>
    <col min="15" max="15" width="18.7109375" style="142" customWidth="1"/>
    <col min="16" max="16" width="16.8515625" style="142" customWidth="1"/>
    <col min="17" max="17" width="20.7109375" style="142" customWidth="1"/>
    <col min="18" max="18" width="15.7109375" style="142" customWidth="1"/>
    <col min="19" max="19" width="15.57421875" style="142" customWidth="1"/>
    <col min="20" max="20" width="14.421875" style="142" customWidth="1"/>
    <col min="21" max="21" width="15.28125" style="142" customWidth="1"/>
    <col min="22" max="22" width="24.8515625" style="142" bestFit="1" customWidth="1"/>
    <col min="23" max="23" width="23.57421875" style="142" customWidth="1"/>
    <col min="24" max="24" width="16.28125" style="124" customWidth="1"/>
    <col min="25" max="25" width="27.421875" style="124" customWidth="1"/>
    <col min="26" max="26" width="10.57421875" style="124" bestFit="1" customWidth="1"/>
    <col min="27" max="27" width="23.57421875" style="124" bestFit="1" customWidth="1"/>
    <col min="28" max="31" width="9.140625" style="124" customWidth="1"/>
    <col min="32" max="35" width="23.57421875" style="124" bestFit="1" customWidth="1"/>
    <col min="36" max="16384" width="9.140625" style="124" customWidth="1"/>
  </cols>
  <sheetData>
    <row r="1" spans="1:23" s="103" customFormat="1" ht="12" customHeight="1">
      <c r="A1" s="117"/>
      <c r="B1" s="102"/>
      <c r="C1" s="102"/>
      <c r="D1" s="117"/>
      <c r="E1" s="117"/>
      <c r="F1" s="117"/>
      <c r="G1" s="117"/>
      <c r="H1" s="117"/>
      <c r="I1" s="117"/>
      <c r="J1" s="117"/>
      <c r="K1" s="117"/>
      <c r="L1" s="279"/>
      <c r="M1" s="117"/>
      <c r="N1" s="117"/>
      <c r="O1" s="117"/>
      <c r="P1" s="337"/>
      <c r="Q1" s="337"/>
      <c r="R1" s="337"/>
      <c r="S1" s="337"/>
      <c r="T1" s="117"/>
      <c r="U1" s="102"/>
      <c r="V1" s="102"/>
      <c r="W1" s="102"/>
    </row>
    <row r="2" spans="1:23" s="103" customFormat="1" ht="31.5" customHeight="1">
      <c r="A2" s="338" t="s">
        <v>114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118"/>
      <c r="W2" s="118"/>
    </row>
    <row r="3" spans="1:23" s="103" customFormat="1" ht="22.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280"/>
      <c r="M3" s="119"/>
      <c r="N3" s="119"/>
      <c r="O3" s="119"/>
      <c r="P3" s="119"/>
      <c r="Q3" s="119"/>
      <c r="R3" s="119"/>
      <c r="S3" s="328" t="s">
        <v>138</v>
      </c>
      <c r="T3" s="328"/>
      <c r="U3" s="102"/>
      <c r="V3" s="102"/>
      <c r="W3" s="102"/>
    </row>
    <row r="4" spans="1:23" s="103" customFormat="1" ht="24.75" customHeight="1">
      <c r="A4" s="339" t="s">
        <v>30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120"/>
      <c r="W4" s="120"/>
    </row>
    <row r="5" spans="1:23" s="103" customFormat="1" ht="13.5" customHeigh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281"/>
      <c r="M5" s="121"/>
      <c r="N5" s="121"/>
      <c r="O5" s="121"/>
      <c r="P5" s="121"/>
      <c r="Q5" s="121"/>
      <c r="R5" s="121"/>
      <c r="S5" s="122"/>
      <c r="T5" s="102"/>
      <c r="U5" s="102"/>
      <c r="V5" s="102"/>
      <c r="W5" s="102"/>
    </row>
    <row r="6" spans="1:23" ht="20.25" customHeight="1">
      <c r="A6" s="340" t="s">
        <v>141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123"/>
      <c r="W6" s="123"/>
    </row>
    <row r="7" spans="1:23" s="131" customFormat="1" ht="14.25" customHeight="1">
      <c r="A7" s="125"/>
      <c r="B7" s="126"/>
      <c r="C7" s="127"/>
      <c r="D7" s="127"/>
      <c r="E7" s="127"/>
      <c r="F7" s="127"/>
      <c r="G7" s="127"/>
      <c r="H7" s="128"/>
      <c r="I7" s="127"/>
      <c r="J7" s="127"/>
      <c r="K7" s="127"/>
      <c r="L7" s="282"/>
      <c r="M7" s="129"/>
      <c r="N7" s="129"/>
      <c r="O7" s="127"/>
      <c r="P7" s="129"/>
      <c r="Q7" s="127"/>
      <c r="R7" s="127"/>
      <c r="S7" s="127"/>
      <c r="T7" s="130"/>
      <c r="U7" s="126"/>
      <c r="W7" s="132"/>
    </row>
    <row r="8" spans="1:21" s="134" customFormat="1" ht="20.25">
      <c r="A8" s="332">
        <v>1</v>
      </c>
      <c r="B8" s="332">
        <v>2</v>
      </c>
      <c r="C8" s="133"/>
      <c r="D8" s="332">
        <v>3</v>
      </c>
      <c r="E8" s="332"/>
      <c r="F8" s="332"/>
      <c r="G8" s="332"/>
      <c r="H8" s="332">
        <v>4</v>
      </c>
      <c r="I8" s="332">
        <v>5</v>
      </c>
      <c r="J8" s="332">
        <v>6</v>
      </c>
      <c r="K8" s="332">
        <v>7</v>
      </c>
      <c r="L8" s="331">
        <v>8</v>
      </c>
      <c r="M8" s="332">
        <v>9</v>
      </c>
      <c r="N8" s="332"/>
      <c r="O8" s="332"/>
      <c r="P8" s="332"/>
      <c r="Q8" s="332"/>
      <c r="R8" s="133"/>
      <c r="S8" s="332">
        <v>10</v>
      </c>
      <c r="T8" s="332">
        <v>11</v>
      </c>
      <c r="U8" s="332">
        <v>12</v>
      </c>
    </row>
    <row r="9" spans="1:21" s="134" customFormat="1" ht="20.25">
      <c r="A9" s="332"/>
      <c r="B9" s="332"/>
      <c r="C9" s="133"/>
      <c r="D9" s="133" t="s">
        <v>16</v>
      </c>
      <c r="E9" s="133" t="s">
        <v>17</v>
      </c>
      <c r="F9" s="133" t="s">
        <v>18</v>
      </c>
      <c r="G9" s="133" t="s">
        <v>19</v>
      </c>
      <c r="H9" s="332"/>
      <c r="I9" s="332">
        <v>5</v>
      </c>
      <c r="J9" s="332">
        <v>6</v>
      </c>
      <c r="K9" s="332">
        <v>7</v>
      </c>
      <c r="L9" s="331">
        <v>8</v>
      </c>
      <c r="M9" s="133" t="s">
        <v>16</v>
      </c>
      <c r="N9" s="133" t="s">
        <v>17</v>
      </c>
      <c r="O9" s="133" t="s">
        <v>18</v>
      </c>
      <c r="P9" s="133" t="s">
        <v>19</v>
      </c>
      <c r="Q9" s="133" t="s">
        <v>20</v>
      </c>
      <c r="R9" s="133"/>
      <c r="S9" s="332"/>
      <c r="T9" s="332"/>
      <c r="U9" s="332"/>
    </row>
    <row r="10" spans="1:25" s="137" customFormat="1" ht="76.5" customHeight="1">
      <c r="A10" s="332" t="s">
        <v>0</v>
      </c>
      <c r="B10" s="335" t="s">
        <v>21</v>
      </c>
      <c r="C10" s="332" t="s">
        <v>124</v>
      </c>
      <c r="D10" s="343" t="s">
        <v>1</v>
      </c>
      <c r="E10" s="343"/>
      <c r="F10" s="343"/>
      <c r="G10" s="343"/>
      <c r="H10" s="332" t="s">
        <v>6</v>
      </c>
      <c r="I10" s="332" t="s">
        <v>7</v>
      </c>
      <c r="J10" s="332" t="s">
        <v>8</v>
      </c>
      <c r="K10" s="332" t="s">
        <v>9</v>
      </c>
      <c r="L10" s="331" t="s">
        <v>10</v>
      </c>
      <c r="M10" s="332" t="s">
        <v>11</v>
      </c>
      <c r="N10" s="332"/>
      <c r="O10" s="332"/>
      <c r="P10" s="332"/>
      <c r="Q10" s="332"/>
      <c r="R10" s="332"/>
      <c r="S10" s="332" t="s">
        <v>13</v>
      </c>
      <c r="T10" s="332" t="s">
        <v>14</v>
      </c>
      <c r="U10" s="332" t="s">
        <v>15</v>
      </c>
      <c r="V10" s="136"/>
      <c r="W10" s="136"/>
      <c r="Y10" s="137">
        <v>1.85</v>
      </c>
    </row>
    <row r="11" spans="1:23" s="137" customFormat="1" ht="170.25" customHeight="1">
      <c r="A11" s="332"/>
      <c r="B11" s="335"/>
      <c r="C11" s="332"/>
      <c r="D11" s="135" t="s">
        <v>2</v>
      </c>
      <c r="E11" s="135" t="s">
        <v>3</v>
      </c>
      <c r="F11" s="135" t="s">
        <v>4</v>
      </c>
      <c r="G11" s="135" t="s">
        <v>5</v>
      </c>
      <c r="H11" s="332"/>
      <c r="I11" s="332"/>
      <c r="J11" s="332"/>
      <c r="K11" s="332"/>
      <c r="L11" s="331"/>
      <c r="M11" s="133" t="s">
        <v>2</v>
      </c>
      <c r="N11" s="133" t="s">
        <v>3</v>
      </c>
      <c r="O11" s="133" t="s">
        <v>4</v>
      </c>
      <c r="P11" s="133" t="s">
        <v>5</v>
      </c>
      <c r="Q11" s="133" t="s">
        <v>12</v>
      </c>
      <c r="R11" s="133" t="s">
        <v>102</v>
      </c>
      <c r="S11" s="332"/>
      <c r="T11" s="332"/>
      <c r="U11" s="332"/>
      <c r="V11" s="342" t="s">
        <v>129</v>
      </c>
      <c r="W11" s="341" t="s">
        <v>115</v>
      </c>
    </row>
    <row r="12" spans="1:23" s="134" customFormat="1" ht="40.5" customHeight="1">
      <c r="A12" s="133">
        <v>1</v>
      </c>
      <c r="B12" s="133">
        <v>2</v>
      </c>
      <c r="C12" s="133">
        <v>3</v>
      </c>
      <c r="D12" s="133" t="s">
        <v>104</v>
      </c>
      <c r="E12" s="133" t="s">
        <v>105</v>
      </c>
      <c r="F12" s="133" t="s">
        <v>106</v>
      </c>
      <c r="G12" s="133" t="s">
        <v>107</v>
      </c>
      <c r="H12" s="133">
        <v>4</v>
      </c>
      <c r="I12" s="133">
        <v>5</v>
      </c>
      <c r="J12" s="133">
        <v>6</v>
      </c>
      <c r="K12" s="133">
        <v>7</v>
      </c>
      <c r="L12" s="314">
        <v>8</v>
      </c>
      <c r="M12" s="133" t="s">
        <v>108</v>
      </c>
      <c r="N12" s="133" t="s">
        <v>109</v>
      </c>
      <c r="O12" s="133" t="s">
        <v>110</v>
      </c>
      <c r="P12" s="133" t="s">
        <v>111</v>
      </c>
      <c r="Q12" s="133" t="s">
        <v>112</v>
      </c>
      <c r="R12" s="133" t="s">
        <v>103</v>
      </c>
      <c r="S12" s="133">
        <v>10</v>
      </c>
      <c r="T12" s="133">
        <v>11</v>
      </c>
      <c r="U12" s="133">
        <v>12</v>
      </c>
      <c r="V12" s="342"/>
      <c r="W12" s="341"/>
    </row>
    <row r="13" spans="1:26" s="140" customFormat="1" ht="47.25" customHeight="1">
      <c r="A13" s="97">
        <v>1</v>
      </c>
      <c r="B13" s="97" t="s">
        <v>22</v>
      </c>
      <c r="C13" s="97">
        <v>81308</v>
      </c>
      <c r="D13" s="97">
        <v>39729</v>
      </c>
      <c r="E13" s="97">
        <v>16111</v>
      </c>
      <c r="F13" s="97">
        <v>23803</v>
      </c>
      <c r="G13" s="97">
        <v>79643</v>
      </c>
      <c r="H13" s="97">
        <v>33550</v>
      </c>
      <c r="I13" s="97">
        <v>0</v>
      </c>
      <c r="J13" s="97">
        <v>26962</v>
      </c>
      <c r="K13" s="319">
        <v>16366</v>
      </c>
      <c r="L13" s="273">
        <v>392864</v>
      </c>
      <c r="M13" s="260">
        <v>1.75078</v>
      </c>
      <c r="N13" s="260">
        <v>0.70461</v>
      </c>
      <c r="O13" s="260">
        <v>2.05087</v>
      </c>
      <c r="P13" s="260">
        <v>4.50626</v>
      </c>
      <c r="Q13" s="320">
        <v>1.76291</v>
      </c>
      <c r="R13" s="320">
        <v>0</v>
      </c>
      <c r="S13" s="97">
        <v>0</v>
      </c>
      <c r="T13" s="97">
        <v>18</v>
      </c>
      <c r="U13" s="97">
        <v>13</v>
      </c>
      <c r="V13" s="98">
        <f aca="true" t="shared" si="0" ref="V13:V20">(Q13/P13)*100</f>
        <v>39.121355625285716</v>
      </c>
      <c r="W13" s="138">
        <f aca="true" t="shared" si="1" ref="W13:W20">(P13*100000)/J13</f>
        <v>16.713374378755287</v>
      </c>
      <c r="X13" s="139"/>
      <c r="Y13" s="139"/>
      <c r="Z13" s="139"/>
    </row>
    <row r="14" spans="1:26" s="140" customFormat="1" ht="47.25" customHeight="1">
      <c r="A14" s="97">
        <v>2</v>
      </c>
      <c r="B14" s="97" t="s">
        <v>23</v>
      </c>
      <c r="C14" s="97">
        <v>59222</v>
      </c>
      <c r="D14" s="97">
        <v>18574</v>
      </c>
      <c r="E14" s="97">
        <v>21679</v>
      </c>
      <c r="F14" s="97">
        <v>18969</v>
      </c>
      <c r="G14" s="97">
        <v>59222</v>
      </c>
      <c r="H14" s="97">
        <v>9691</v>
      </c>
      <c r="I14" s="97">
        <v>0</v>
      </c>
      <c r="J14" s="97">
        <v>9691</v>
      </c>
      <c r="K14" s="97">
        <v>0</v>
      </c>
      <c r="L14" s="273">
        <v>159539</v>
      </c>
      <c r="M14" s="260">
        <v>0.27988</v>
      </c>
      <c r="N14" s="260">
        <v>0.48352000000000006</v>
      </c>
      <c r="O14" s="260">
        <v>0.7806600000000001</v>
      </c>
      <c r="P14" s="260">
        <v>1.54406</v>
      </c>
      <c r="Q14" s="320">
        <v>0.6873699999999999</v>
      </c>
      <c r="R14" s="320">
        <v>0</v>
      </c>
      <c r="S14" s="97">
        <v>0</v>
      </c>
      <c r="T14" s="97">
        <v>0</v>
      </c>
      <c r="U14" s="97">
        <v>0</v>
      </c>
      <c r="V14" s="98">
        <f t="shared" si="0"/>
        <v>44.51705244614846</v>
      </c>
      <c r="W14" s="138">
        <f t="shared" si="1"/>
        <v>15.932927458466619</v>
      </c>
      <c r="X14" s="139"/>
      <c r="Y14" s="139"/>
      <c r="Z14" s="139"/>
    </row>
    <row r="15" spans="1:26" s="277" customFormat="1" ht="47.25" customHeight="1">
      <c r="A15" s="273">
        <v>3</v>
      </c>
      <c r="B15" s="273" t="s">
        <v>24</v>
      </c>
      <c r="C15" s="273">
        <v>26002</v>
      </c>
      <c r="D15" s="273">
        <v>4908</v>
      </c>
      <c r="E15" s="273">
        <v>10878</v>
      </c>
      <c r="F15" s="273">
        <v>10216</v>
      </c>
      <c r="G15" s="273">
        <v>26002</v>
      </c>
      <c r="H15" s="273">
        <v>8714</v>
      </c>
      <c r="I15" s="273">
        <v>0</v>
      </c>
      <c r="J15" s="273">
        <v>8112</v>
      </c>
      <c r="K15" s="321">
        <v>886</v>
      </c>
      <c r="L15" s="273">
        <v>109048</v>
      </c>
      <c r="M15" s="322">
        <v>0.18084999999999998</v>
      </c>
      <c r="N15" s="322">
        <v>0.26653</v>
      </c>
      <c r="O15" s="322">
        <v>0.44401</v>
      </c>
      <c r="P15" s="322">
        <v>0.89139</v>
      </c>
      <c r="Q15" s="323">
        <v>0.35358</v>
      </c>
      <c r="R15" s="323">
        <v>0</v>
      </c>
      <c r="S15" s="273">
        <v>0</v>
      </c>
      <c r="T15" s="273">
        <v>35</v>
      </c>
      <c r="U15" s="273">
        <v>0</v>
      </c>
      <c r="V15" s="274">
        <f t="shared" si="0"/>
        <v>39.66613940026251</v>
      </c>
      <c r="W15" s="275">
        <f t="shared" si="1"/>
        <v>10.98853550295858</v>
      </c>
      <c r="X15" s="276"/>
      <c r="Y15" s="276"/>
      <c r="Z15" s="276"/>
    </row>
    <row r="16" spans="1:26" s="140" customFormat="1" ht="47.25" customHeight="1">
      <c r="A16" s="97">
        <v>4</v>
      </c>
      <c r="B16" s="97" t="s">
        <v>25</v>
      </c>
      <c r="C16" s="238">
        <v>72477</v>
      </c>
      <c r="D16" s="97">
        <v>41869</v>
      </c>
      <c r="E16" s="97">
        <v>764</v>
      </c>
      <c r="F16" s="97">
        <v>29852</v>
      </c>
      <c r="G16" s="97">
        <v>72477</v>
      </c>
      <c r="H16" s="97">
        <v>16429</v>
      </c>
      <c r="I16" s="97">
        <v>0</v>
      </c>
      <c r="J16" s="97">
        <v>13370</v>
      </c>
      <c r="K16" s="97">
        <v>13370</v>
      </c>
      <c r="L16" s="273">
        <v>123848</v>
      </c>
      <c r="M16" s="260">
        <v>1.3936900000000003</v>
      </c>
      <c r="N16" s="260">
        <v>0.04267</v>
      </c>
      <c r="O16" s="260">
        <v>0.9630099999999997</v>
      </c>
      <c r="P16" s="260">
        <v>2.3993700000000002</v>
      </c>
      <c r="Q16" s="320">
        <v>0.8570799999999998</v>
      </c>
      <c r="R16" s="320">
        <v>0.007980000000000001</v>
      </c>
      <c r="S16" s="97">
        <v>0</v>
      </c>
      <c r="T16" s="97">
        <v>663</v>
      </c>
      <c r="U16" s="97">
        <v>0</v>
      </c>
      <c r="V16" s="98">
        <f t="shared" si="0"/>
        <v>35.72104344056981</v>
      </c>
      <c r="W16" s="138">
        <f t="shared" si="1"/>
        <v>17.94592370979806</v>
      </c>
      <c r="X16" s="139"/>
      <c r="Y16" s="139"/>
      <c r="Z16" s="139"/>
    </row>
    <row r="17" spans="1:26" s="140" customFormat="1" ht="47.25" customHeight="1">
      <c r="A17" s="97">
        <v>5</v>
      </c>
      <c r="B17" s="97" t="s">
        <v>26</v>
      </c>
      <c r="C17" s="97">
        <v>27581</v>
      </c>
      <c r="D17" s="97">
        <v>4243</v>
      </c>
      <c r="E17" s="97">
        <v>15289</v>
      </c>
      <c r="F17" s="97">
        <v>7993</v>
      </c>
      <c r="G17" s="97">
        <v>27525</v>
      </c>
      <c r="H17" s="97">
        <v>8735</v>
      </c>
      <c r="I17" s="97">
        <v>0</v>
      </c>
      <c r="J17" s="97">
        <v>8735</v>
      </c>
      <c r="K17" s="319">
        <v>2704</v>
      </c>
      <c r="L17" s="273">
        <v>174495</v>
      </c>
      <c r="M17" s="260">
        <v>0.31053</v>
      </c>
      <c r="N17" s="260">
        <v>0.48792</v>
      </c>
      <c r="O17" s="260">
        <v>0.6746099999999999</v>
      </c>
      <c r="P17" s="260">
        <v>1.47306</v>
      </c>
      <c r="Q17" s="320">
        <v>0.65701</v>
      </c>
      <c r="R17" s="320">
        <v>0.22041</v>
      </c>
      <c r="S17" s="97">
        <v>0</v>
      </c>
      <c r="T17" s="97">
        <v>26</v>
      </c>
      <c r="U17" s="97">
        <v>6</v>
      </c>
      <c r="V17" s="98">
        <f t="shared" si="0"/>
        <v>44.60171344004996</v>
      </c>
      <c r="W17" s="138">
        <f t="shared" si="1"/>
        <v>16.863880938752146</v>
      </c>
      <c r="X17" s="139"/>
      <c r="Y17" s="139"/>
      <c r="Z17" s="139"/>
    </row>
    <row r="18" spans="1:26" s="140" customFormat="1" ht="51" customHeight="1">
      <c r="A18" s="97">
        <v>6</v>
      </c>
      <c r="B18" s="97" t="s">
        <v>27</v>
      </c>
      <c r="C18" s="97">
        <v>51904</v>
      </c>
      <c r="D18" s="97">
        <v>28046</v>
      </c>
      <c r="E18" s="97">
        <v>2207</v>
      </c>
      <c r="F18" s="97">
        <v>21573</v>
      </c>
      <c r="G18" s="97">
        <v>51694</v>
      </c>
      <c r="H18" s="97">
        <v>5567</v>
      </c>
      <c r="I18" s="97">
        <v>0</v>
      </c>
      <c r="J18" s="97">
        <v>5567</v>
      </c>
      <c r="K18" s="97">
        <v>4301</v>
      </c>
      <c r="L18" s="273">
        <v>69315</v>
      </c>
      <c r="M18" s="260">
        <v>0.48567999999999995</v>
      </c>
      <c r="N18" s="260">
        <v>0.018500000000000003</v>
      </c>
      <c r="O18" s="260">
        <v>0.7547099999999999</v>
      </c>
      <c r="P18" s="260">
        <v>1.25889</v>
      </c>
      <c r="Q18" s="320">
        <v>0.58575</v>
      </c>
      <c r="R18" s="320">
        <v>0</v>
      </c>
      <c r="S18" s="97">
        <v>0</v>
      </c>
      <c r="T18" s="97">
        <v>136</v>
      </c>
      <c r="U18" s="97">
        <v>0</v>
      </c>
      <c r="V18" s="98">
        <f t="shared" si="0"/>
        <v>46.529085146438526</v>
      </c>
      <c r="W18" s="138">
        <f t="shared" si="1"/>
        <v>22.613436321178373</v>
      </c>
      <c r="X18" s="139"/>
      <c r="Y18" s="139"/>
      <c r="Z18" s="139"/>
    </row>
    <row r="19" spans="1:35" s="278" customFormat="1" ht="53.25" customHeight="1">
      <c r="A19" s="97">
        <v>7</v>
      </c>
      <c r="B19" s="97" t="s">
        <v>28</v>
      </c>
      <c r="C19" s="97">
        <v>62056</v>
      </c>
      <c r="D19" s="97">
        <v>33976</v>
      </c>
      <c r="E19" s="97">
        <v>4063</v>
      </c>
      <c r="F19" s="97">
        <v>24017</v>
      </c>
      <c r="G19" s="97">
        <v>62056</v>
      </c>
      <c r="H19" s="97">
        <v>4118</v>
      </c>
      <c r="I19" s="97">
        <v>0</v>
      </c>
      <c r="J19" s="97">
        <v>2470</v>
      </c>
      <c r="K19" s="319">
        <v>1877</v>
      </c>
      <c r="L19" s="273">
        <v>56993</v>
      </c>
      <c r="M19" s="260">
        <v>0.27245400000000003</v>
      </c>
      <c r="N19" s="260">
        <v>0.02489</v>
      </c>
      <c r="O19" s="260">
        <v>0.14378</v>
      </c>
      <c r="P19" s="260">
        <v>0.441124</v>
      </c>
      <c r="Q19" s="320">
        <v>0.18839</v>
      </c>
      <c r="R19" s="320">
        <v>0</v>
      </c>
      <c r="S19" s="97">
        <v>0</v>
      </c>
      <c r="T19" s="97">
        <v>15</v>
      </c>
      <c r="U19" s="97">
        <v>0</v>
      </c>
      <c r="V19" s="98">
        <f t="shared" si="0"/>
        <v>42.706812596911526</v>
      </c>
      <c r="W19" s="138">
        <f t="shared" si="1"/>
        <v>17.85927125506073</v>
      </c>
      <c r="X19" s="139"/>
      <c r="Y19" s="139"/>
      <c r="Z19" s="139"/>
      <c r="AA19" s="140"/>
      <c r="AB19" s="140"/>
      <c r="AC19" s="140"/>
      <c r="AF19" s="140"/>
      <c r="AG19" s="140"/>
      <c r="AH19" s="140"/>
      <c r="AI19" s="140"/>
    </row>
    <row r="20" spans="1:35" s="141" customFormat="1" ht="47.25" customHeight="1">
      <c r="A20" s="97"/>
      <c r="B20" s="97" t="s">
        <v>29</v>
      </c>
      <c r="C20" s="238">
        <f aca="true" t="shared" si="2" ref="C20:U20">SUM(C13:C19)</f>
        <v>380550</v>
      </c>
      <c r="D20" s="238">
        <f t="shared" si="2"/>
        <v>171345</v>
      </c>
      <c r="E20" s="97">
        <f t="shared" si="2"/>
        <v>70991</v>
      </c>
      <c r="F20" s="97">
        <f t="shared" si="2"/>
        <v>136423</v>
      </c>
      <c r="G20" s="97">
        <f t="shared" si="2"/>
        <v>378619</v>
      </c>
      <c r="H20" s="97">
        <f t="shared" si="2"/>
        <v>86804</v>
      </c>
      <c r="I20" s="97">
        <f t="shared" si="2"/>
        <v>0</v>
      </c>
      <c r="J20" s="97">
        <f t="shared" si="2"/>
        <v>74907</v>
      </c>
      <c r="K20" s="97">
        <f t="shared" si="2"/>
        <v>39504</v>
      </c>
      <c r="L20" s="273">
        <f t="shared" si="2"/>
        <v>1086102</v>
      </c>
      <c r="M20" s="260">
        <f t="shared" si="2"/>
        <v>4.673864</v>
      </c>
      <c r="N20" s="260">
        <f t="shared" si="2"/>
        <v>2.02864</v>
      </c>
      <c r="O20" s="260">
        <f t="shared" si="2"/>
        <v>5.811649999999999</v>
      </c>
      <c r="P20" s="260">
        <f t="shared" si="2"/>
        <v>12.514154000000003</v>
      </c>
      <c r="Q20" s="260">
        <f t="shared" si="2"/>
        <v>5.09209</v>
      </c>
      <c r="R20" s="260">
        <f t="shared" si="2"/>
        <v>0.22838999999999998</v>
      </c>
      <c r="S20" s="97">
        <f t="shared" si="2"/>
        <v>0</v>
      </c>
      <c r="T20" s="97">
        <f t="shared" si="2"/>
        <v>893</v>
      </c>
      <c r="U20" s="97">
        <f t="shared" si="2"/>
        <v>19</v>
      </c>
      <c r="V20" s="98">
        <f t="shared" si="0"/>
        <v>40.69064516866261</v>
      </c>
      <c r="W20" s="138">
        <f t="shared" si="1"/>
        <v>16.70625442215014</v>
      </c>
      <c r="X20" s="139"/>
      <c r="Y20" s="139"/>
      <c r="Z20" s="139"/>
      <c r="AA20" s="140"/>
      <c r="AB20" s="140"/>
      <c r="AC20" s="140"/>
      <c r="AF20" s="140"/>
      <c r="AG20" s="140"/>
      <c r="AH20" s="140"/>
      <c r="AI20" s="140"/>
    </row>
    <row r="21" spans="1:16" s="141" customFormat="1" ht="36" customHeight="1">
      <c r="A21" s="140"/>
      <c r="B21" s="140"/>
      <c r="C21" s="324"/>
      <c r="D21" s="325"/>
      <c r="E21" s="325"/>
      <c r="F21" s="325"/>
      <c r="G21" s="325"/>
      <c r="H21" s="325"/>
      <c r="L21" s="283"/>
      <c r="N21" s="237"/>
      <c r="P21" s="237"/>
    </row>
    <row r="22" spans="1:21" s="141" customFormat="1" ht="51.75" customHeight="1">
      <c r="A22" s="140"/>
      <c r="C22" s="148"/>
      <c r="D22" s="148"/>
      <c r="E22" s="148"/>
      <c r="F22" s="148"/>
      <c r="G22" s="241"/>
      <c r="H22" s="148"/>
      <c r="I22" s="148"/>
      <c r="J22" s="148"/>
      <c r="K22" s="148"/>
      <c r="L22" s="284"/>
      <c r="M22" s="148"/>
      <c r="N22" s="148"/>
      <c r="O22" s="148"/>
      <c r="P22" s="148"/>
      <c r="Q22" s="148"/>
      <c r="R22" s="148"/>
      <c r="S22" s="148"/>
      <c r="T22" s="148"/>
      <c r="U22" s="148"/>
    </row>
    <row r="23" spans="1:23" s="141" customFormat="1" ht="32.25" customHeight="1">
      <c r="A23" s="140"/>
      <c r="B23" s="334"/>
      <c r="C23" s="334"/>
      <c r="D23" s="334"/>
      <c r="E23" s="334"/>
      <c r="F23" s="334"/>
      <c r="G23" s="334"/>
      <c r="H23" s="334"/>
      <c r="I23" s="334"/>
      <c r="J23" s="334"/>
      <c r="K23" s="334"/>
      <c r="L23" s="277"/>
      <c r="M23" s="139"/>
      <c r="N23" s="139"/>
      <c r="O23" s="140"/>
      <c r="P23" s="336" t="s">
        <v>140</v>
      </c>
      <c r="Q23" s="336"/>
      <c r="R23" s="336"/>
      <c r="S23" s="336"/>
      <c r="T23" s="336"/>
      <c r="U23" s="336"/>
      <c r="V23" s="139"/>
      <c r="W23" s="140"/>
    </row>
    <row r="24" spans="1:23" ht="26.25" customHeight="1">
      <c r="A24" s="124"/>
      <c r="B24" s="329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33" t="s">
        <v>113</v>
      </c>
      <c r="Q24" s="333"/>
      <c r="R24" s="333"/>
      <c r="S24" s="333"/>
      <c r="T24" s="333"/>
      <c r="U24" s="333"/>
      <c r="V24" s="124"/>
      <c r="W24" s="124"/>
    </row>
    <row r="25" spans="2:21" ht="15.75" customHeight="1">
      <c r="B25" s="329"/>
      <c r="C25" s="329"/>
      <c r="D25" s="329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329"/>
      <c r="P25" s="326" t="s">
        <v>101</v>
      </c>
      <c r="Q25" s="326"/>
      <c r="R25" s="326"/>
      <c r="S25" s="326"/>
      <c r="T25" s="326"/>
      <c r="U25" s="326"/>
    </row>
    <row r="26" spans="2:21" ht="24" customHeight="1">
      <c r="B26" s="329"/>
      <c r="C26" s="329"/>
      <c r="D26" s="329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329"/>
      <c r="P26" s="327"/>
      <c r="Q26" s="327"/>
      <c r="R26" s="327"/>
      <c r="S26" s="327"/>
      <c r="T26" s="327"/>
      <c r="U26" s="327"/>
    </row>
    <row r="27" spans="2:21" ht="19.5" customHeight="1">
      <c r="B27" s="329"/>
      <c r="C27" s="329"/>
      <c r="D27" s="329"/>
      <c r="E27" s="329"/>
      <c r="F27" s="329"/>
      <c r="G27" s="329"/>
      <c r="H27" s="329"/>
      <c r="I27" s="329"/>
      <c r="J27" s="329"/>
      <c r="K27" s="329"/>
      <c r="L27" s="329"/>
      <c r="M27" s="329"/>
      <c r="N27" s="329"/>
      <c r="O27" s="329"/>
      <c r="P27" s="326"/>
      <c r="Q27" s="326"/>
      <c r="R27" s="326"/>
      <c r="S27" s="326"/>
      <c r="T27" s="326"/>
      <c r="U27" s="326"/>
    </row>
    <row r="28" spans="2:20" ht="21" customHeight="1">
      <c r="B28" s="330"/>
      <c r="C28" s="330"/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R28" s="143"/>
      <c r="S28" s="126"/>
      <c r="T28" s="126"/>
    </row>
    <row r="29" spans="2:21" ht="33" customHeight="1"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285"/>
      <c r="M29" s="144"/>
      <c r="N29" s="144"/>
      <c r="O29" s="144"/>
      <c r="P29" s="144"/>
      <c r="Q29" s="144"/>
      <c r="R29" s="144"/>
      <c r="S29" s="144"/>
      <c r="T29" s="144"/>
      <c r="U29" s="144"/>
    </row>
    <row r="30" spans="1:23" s="130" customFormat="1" ht="46.5" customHeight="1">
      <c r="A30" s="145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286"/>
      <c r="M30" s="145"/>
      <c r="N30" s="145"/>
      <c r="O30" s="145"/>
      <c r="P30" s="145"/>
      <c r="Q30" s="146"/>
      <c r="R30" s="145"/>
      <c r="S30" s="145"/>
      <c r="T30" s="145"/>
      <c r="U30" s="145"/>
      <c r="V30" s="145"/>
      <c r="W30" s="145"/>
    </row>
    <row r="31" ht="99.75" customHeight="1">
      <c r="F31" s="147"/>
    </row>
  </sheetData>
  <sheetProtection/>
  <mergeCells count="40">
    <mergeCell ref="W11:W12"/>
    <mergeCell ref="V11:V12"/>
    <mergeCell ref="U10:U11"/>
    <mergeCell ref="S10:S11"/>
    <mergeCell ref="T10:T11"/>
    <mergeCell ref="D10:G10"/>
    <mergeCell ref="P1:S1"/>
    <mergeCell ref="A2:U2"/>
    <mergeCell ref="A4:U4"/>
    <mergeCell ref="A6:U6"/>
    <mergeCell ref="S8:S9"/>
    <mergeCell ref="L8:L9"/>
    <mergeCell ref="D8:G8"/>
    <mergeCell ref="H8:H9"/>
    <mergeCell ref="A10:A11"/>
    <mergeCell ref="B10:B11"/>
    <mergeCell ref="A8:A9"/>
    <mergeCell ref="B8:B9"/>
    <mergeCell ref="J10:J11"/>
    <mergeCell ref="P23:U23"/>
    <mergeCell ref="T8:T9"/>
    <mergeCell ref="U8:U9"/>
    <mergeCell ref="P24:U24"/>
    <mergeCell ref="M8:Q8"/>
    <mergeCell ref="K8:K9"/>
    <mergeCell ref="C10:C11"/>
    <mergeCell ref="H10:H11"/>
    <mergeCell ref="J8:J9"/>
    <mergeCell ref="I8:I9"/>
    <mergeCell ref="B23:K23"/>
    <mergeCell ref="P25:U25"/>
    <mergeCell ref="P26:U26"/>
    <mergeCell ref="P27:U27"/>
    <mergeCell ref="S3:T3"/>
    <mergeCell ref="B24:O27"/>
    <mergeCell ref="B28:P28"/>
    <mergeCell ref="L10:L11"/>
    <mergeCell ref="K10:K11"/>
    <mergeCell ref="I10:I11"/>
    <mergeCell ref="M10:R10"/>
  </mergeCells>
  <printOptions/>
  <pageMargins left="0.45" right="0.1" top="0.25" bottom="0.25" header="0" footer="0"/>
  <pageSetup horizontalDpi="600" verticalDpi="600" orientation="landscape" paperSize="9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W42"/>
  <sheetViews>
    <sheetView view="pageBreakPreview" zoomScale="70" zoomScaleNormal="55" zoomScaleSheetLayoutView="70" zoomScalePageLayoutView="0" workbookViewId="0" topLeftCell="A1">
      <pane ySplit="8" topLeftCell="A9" activePane="bottomLeft" state="frozen"/>
      <selection pane="topLeft" activeCell="A1" sqref="A1"/>
      <selection pane="bottomLeft" activeCell="H6" sqref="H6:H8"/>
    </sheetView>
  </sheetViews>
  <sheetFormatPr defaultColWidth="9.140625" defaultRowHeight="15"/>
  <cols>
    <col min="1" max="1" width="5.57421875" style="162" bestFit="1" customWidth="1"/>
    <col min="2" max="2" width="21.7109375" style="212" bestFit="1" customWidth="1"/>
    <col min="3" max="3" width="20.421875" style="166" bestFit="1" customWidth="1"/>
    <col min="4" max="4" width="8.7109375" style="166" customWidth="1"/>
    <col min="5" max="5" width="8.00390625" style="166" customWidth="1"/>
    <col min="6" max="6" width="20.00390625" style="166" customWidth="1"/>
    <col min="7" max="7" width="13.7109375" style="166" bestFit="1" customWidth="1"/>
    <col min="8" max="8" width="12.140625" style="166" customWidth="1"/>
    <col min="9" max="9" width="16.140625" style="166" customWidth="1"/>
    <col min="10" max="10" width="18.28125" style="166" customWidth="1"/>
    <col min="11" max="11" width="16.8515625" style="166" customWidth="1"/>
    <col min="12" max="12" width="17.57421875" style="166" customWidth="1"/>
    <col min="13" max="13" width="19.140625" style="166" bestFit="1" customWidth="1"/>
    <col min="14" max="14" width="14.8515625" style="166" bestFit="1" customWidth="1"/>
    <col min="15" max="15" width="22.00390625" style="166" bestFit="1" customWidth="1"/>
    <col min="16" max="16" width="17.421875" style="166" bestFit="1" customWidth="1"/>
    <col min="17" max="17" width="16.421875" style="166" customWidth="1"/>
    <col min="18" max="18" width="0.85546875" style="162" hidden="1" customWidth="1"/>
    <col min="19" max="19" width="2.7109375" style="163" customWidth="1"/>
    <col min="20" max="23" width="13.28125" style="163" customWidth="1"/>
    <col min="24" max="24" width="11.421875" style="162" bestFit="1" customWidth="1"/>
    <col min="25" max="26" width="12.140625" style="162" customWidth="1"/>
    <col min="27" max="27" width="15.140625" style="162" customWidth="1"/>
    <col min="28" max="28" width="17.8515625" style="162" customWidth="1"/>
    <col min="29" max="29" width="9.140625" style="163" customWidth="1"/>
    <col min="30" max="30" width="40.421875" style="163" customWidth="1"/>
    <col min="31" max="32" width="9.140625" style="163" customWidth="1"/>
    <col min="33" max="33" width="9.8515625" style="163" bestFit="1" customWidth="1"/>
    <col min="34" max="178" width="9.140625" style="163" customWidth="1"/>
    <col min="179" max="16384" width="9.140625" style="162" customWidth="1"/>
  </cols>
  <sheetData>
    <row r="1" spans="1:17" ht="31.5" customHeight="1">
      <c r="A1" s="344" t="s">
        <v>114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</row>
    <row r="2" spans="1:17" ht="8.25" customHeight="1">
      <c r="A2" s="164"/>
      <c r="B2" s="164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Q2" s="165"/>
    </row>
    <row r="3" spans="1:24" ht="17.25" customHeight="1">
      <c r="A3" s="345" t="s">
        <v>30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X3" s="167"/>
    </row>
    <row r="4" spans="1:17" ht="20.25" customHeight="1">
      <c r="A4" s="346" t="s">
        <v>142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</row>
    <row r="5" spans="1:178" s="169" customFormat="1" ht="22.5" customHeight="1">
      <c r="A5" s="168"/>
      <c r="C5" s="170"/>
      <c r="D5" s="170"/>
      <c r="E5" s="170"/>
      <c r="F5" s="170"/>
      <c r="G5" s="170"/>
      <c r="H5" s="170"/>
      <c r="I5" s="170"/>
      <c r="J5" s="170"/>
      <c r="K5" s="170"/>
      <c r="O5" s="199"/>
      <c r="P5" s="198"/>
      <c r="Q5" s="171"/>
      <c r="R5" s="172"/>
      <c r="S5" s="173"/>
      <c r="T5" s="173">
        <f>SUM(L11:P11)</f>
        <v>304.84999999999997</v>
      </c>
      <c r="U5" s="173"/>
      <c r="V5" s="173"/>
      <c r="W5" s="173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74"/>
      <c r="CP5" s="174"/>
      <c r="CQ5" s="174"/>
      <c r="CR5" s="174"/>
      <c r="CS5" s="174"/>
      <c r="CT5" s="174"/>
      <c r="CU5" s="174"/>
      <c r="CV5" s="174"/>
      <c r="CW5" s="174"/>
      <c r="CX5" s="174"/>
      <c r="CY5" s="174"/>
      <c r="CZ5" s="174"/>
      <c r="DA5" s="174"/>
      <c r="DB5" s="174"/>
      <c r="DC5" s="174"/>
      <c r="DD5" s="174"/>
      <c r="DE5" s="174"/>
      <c r="DF5" s="174"/>
      <c r="DG5" s="174"/>
      <c r="DH5" s="174"/>
      <c r="DI5" s="174"/>
      <c r="DJ5" s="174"/>
      <c r="DK5" s="174"/>
      <c r="DL5" s="174"/>
      <c r="DM5" s="174"/>
      <c r="DN5" s="174"/>
      <c r="DO5" s="174"/>
      <c r="DP5" s="174"/>
      <c r="DQ5" s="174"/>
      <c r="DR5" s="174"/>
      <c r="DS5" s="174"/>
      <c r="DT5" s="174"/>
      <c r="DU5" s="174"/>
      <c r="DV5" s="174"/>
      <c r="DW5" s="174"/>
      <c r="DX5" s="174"/>
      <c r="DY5" s="174"/>
      <c r="DZ5" s="174"/>
      <c r="EA5" s="174"/>
      <c r="EB5" s="174"/>
      <c r="EC5" s="174"/>
      <c r="ED5" s="174"/>
      <c r="EE5" s="174"/>
      <c r="EF5" s="174"/>
      <c r="EG5" s="174"/>
      <c r="EH5" s="174"/>
      <c r="EI5" s="174"/>
      <c r="EJ5" s="174"/>
      <c r="EK5" s="174"/>
      <c r="EL5" s="174"/>
      <c r="EM5" s="174"/>
      <c r="EN5" s="174"/>
      <c r="EO5" s="174"/>
      <c r="EP5" s="174"/>
      <c r="EQ5" s="174"/>
      <c r="ER5" s="174"/>
      <c r="ES5" s="174"/>
      <c r="ET5" s="174"/>
      <c r="EU5" s="174"/>
      <c r="EV5" s="174"/>
      <c r="EW5" s="174"/>
      <c r="EX5" s="174"/>
      <c r="EY5" s="174"/>
      <c r="EZ5" s="174"/>
      <c r="FA5" s="174"/>
      <c r="FB5" s="174"/>
      <c r="FC5" s="174"/>
      <c r="FD5" s="174"/>
      <c r="FE5" s="174"/>
      <c r="FF5" s="174"/>
      <c r="FG5" s="174"/>
      <c r="FH5" s="174"/>
      <c r="FI5" s="174"/>
      <c r="FJ5" s="174"/>
      <c r="FK5" s="174"/>
      <c r="FL5" s="174"/>
      <c r="FM5" s="174"/>
      <c r="FN5" s="174"/>
      <c r="FO5" s="174"/>
      <c r="FP5" s="174"/>
      <c r="FQ5" s="174"/>
      <c r="FR5" s="174"/>
      <c r="FS5" s="174"/>
      <c r="FT5" s="174"/>
      <c r="FU5" s="174"/>
      <c r="FV5" s="174"/>
    </row>
    <row r="6" spans="1:178" s="104" customFormat="1" ht="88.5" customHeight="1">
      <c r="A6" s="347" t="s">
        <v>0</v>
      </c>
      <c r="B6" s="347" t="s">
        <v>32</v>
      </c>
      <c r="C6" s="347" t="s">
        <v>139</v>
      </c>
      <c r="D6" s="347" t="s">
        <v>33</v>
      </c>
      <c r="E6" s="347"/>
      <c r="F6" s="347" t="s">
        <v>94</v>
      </c>
      <c r="G6" s="347"/>
      <c r="H6" s="347" t="s">
        <v>34</v>
      </c>
      <c r="I6" s="348" t="s">
        <v>137</v>
      </c>
      <c r="J6" s="347" t="s">
        <v>134</v>
      </c>
      <c r="K6" s="347" t="s">
        <v>42</v>
      </c>
      <c r="L6" s="347" t="s">
        <v>125</v>
      </c>
      <c r="M6" s="347"/>
      <c r="N6" s="347"/>
      <c r="O6" s="347"/>
      <c r="P6" s="347"/>
      <c r="Q6" s="347"/>
      <c r="S6" s="105"/>
      <c r="T6" s="213" t="e">
        <f>#REF!-#REF!-#REF!</f>
        <v>#REF!</v>
      </c>
      <c r="U6" s="105"/>
      <c r="V6" s="105"/>
      <c r="W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105"/>
      <c r="FF6" s="105"/>
      <c r="FG6" s="105"/>
      <c r="FH6" s="105"/>
      <c r="FI6" s="105"/>
      <c r="FJ6" s="105"/>
      <c r="FK6" s="105"/>
      <c r="FL6" s="105"/>
      <c r="FM6" s="105"/>
      <c r="FN6" s="105"/>
      <c r="FO6" s="105"/>
      <c r="FP6" s="105"/>
      <c r="FQ6" s="105"/>
      <c r="FR6" s="105"/>
      <c r="FS6" s="105"/>
      <c r="FT6" s="105"/>
      <c r="FU6" s="105"/>
      <c r="FV6" s="105"/>
    </row>
    <row r="7" spans="1:178" s="104" customFormat="1" ht="30.75" customHeight="1">
      <c r="A7" s="347"/>
      <c r="B7" s="347"/>
      <c r="C7" s="347"/>
      <c r="D7" s="351" t="s">
        <v>35</v>
      </c>
      <c r="E7" s="351" t="s">
        <v>36</v>
      </c>
      <c r="F7" s="352" t="s">
        <v>35</v>
      </c>
      <c r="G7" s="352" t="s">
        <v>36</v>
      </c>
      <c r="H7" s="347"/>
      <c r="I7" s="348"/>
      <c r="J7" s="347"/>
      <c r="K7" s="347"/>
      <c r="L7" s="347" t="s">
        <v>37</v>
      </c>
      <c r="M7" s="347" t="s">
        <v>38</v>
      </c>
      <c r="N7" s="347" t="s">
        <v>39</v>
      </c>
      <c r="O7" s="347" t="s">
        <v>43</v>
      </c>
      <c r="P7" s="347"/>
      <c r="Q7" s="357" t="s">
        <v>135</v>
      </c>
      <c r="R7" s="105"/>
      <c r="S7" s="105"/>
      <c r="T7" s="105"/>
      <c r="U7" s="105"/>
      <c r="V7" s="105"/>
      <c r="W7" s="105"/>
      <c r="X7" s="105"/>
      <c r="Y7" s="105"/>
      <c r="Z7" s="105"/>
      <c r="AA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5"/>
    </row>
    <row r="8" spans="1:178" s="104" customFormat="1" ht="25.5" customHeight="1">
      <c r="A8" s="347"/>
      <c r="B8" s="347"/>
      <c r="C8" s="347"/>
      <c r="D8" s="351"/>
      <c r="E8" s="351"/>
      <c r="F8" s="352"/>
      <c r="G8" s="352"/>
      <c r="H8" s="347"/>
      <c r="I8" s="348"/>
      <c r="J8" s="347"/>
      <c r="K8" s="347"/>
      <c r="L8" s="347"/>
      <c r="M8" s="347"/>
      <c r="N8" s="347"/>
      <c r="O8" s="245" t="s">
        <v>44</v>
      </c>
      <c r="P8" s="245" t="s">
        <v>45</v>
      </c>
      <c r="Q8" s="357"/>
      <c r="R8" s="105"/>
      <c r="S8" s="105"/>
      <c r="T8" s="105">
        <v>4.32</v>
      </c>
      <c r="U8" s="105"/>
      <c r="V8" s="105"/>
      <c r="W8" s="105"/>
      <c r="X8" s="105"/>
      <c r="Y8" s="105" t="s">
        <v>127</v>
      </c>
      <c r="Z8" s="105"/>
      <c r="AA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</row>
    <row r="9" spans="1:178" s="169" customFormat="1" ht="18" customHeight="1">
      <c r="A9" s="106"/>
      <c r="B9" s="107">
        <v>1</v>
      </c>
      <c r="C9" s="100">
        <v>2</v>
      </c>
      <c r="D9" s="100">
        <v>3</v>
      </c>
      <c r="E9" s="100">
        <v>4</v>
      </c>
      <c r="F9" s="100">
        <v>5</v>
      </c>
      <c r="G9" s="100">
        <v>6</v>
      </c>
      <c r="H9" s="100">
        <v>7</v>
      </c>
      <c r="I9" s="100">
        <v>8</v>
      </c>
      <c r="J9" s="100">
        <v>9</v>
      </c>
      <c r="K9" s="100">
        <v>10</v>
      </c>
      <c r="L9" s="100">
        <v>11</v>
      </c>
      <c r="M9" s="100">
        <v>12</v>
      </c>
      <c r="N9" s="100">
        <v>13</v>
      </c>
      <c r="O9" s="100">
        <v>14</v>
      </c>
      <c r="P9" s="100">
        <v>15</v>
      </c>
      <c r="Q9" s="100">
        <v>16</v>
      </c>
      <c r="R9" s="105"/>
      <c r="S9" s="105"/>
      <c r="T9" s="105"/>
      <c r="U9" s="105"/>
      <c r="V9" s="105"/>
      <c r="W9" s="105"/>
      <c r="X9" s="247"/>
      <c r="Y9" s="105"/>
      <c r="Z9" s="105"/>
      <c r="AA9" s="105" t="s">
        <v>126</v>
      </c>
      <c r="AB9" s="169" t="s">
        <v>133</v>
      </c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74"/>
      <c r="CJ9" s="174"/>
      <c r="CK9" s="174"/>
      <c r="CL9" s="174"/>
      <c r="CM9" s="174"/>
      <c r="CN9" s="174"/>
      <c r="CO9" s="174"/>
      <c r="CP9" s="174"/>
      <c r="CQ9" s="174"/>
      <c r="CR9" s="174"/>
      <c r="CS9" s="174"/>
      <c r="CT9" s="174"/>
      <c r="CU9" s="174"/>
      <c r="CV9" s="174"/>
      <c r="CW9" s="174"/>
      <c r="CX9" s="174"/>
      <c r="CY9" s="174"/>
      <c r="CZ9" s="174"/>
      <c r="DA9" s="174"/>
      <c r="DB9" s="174"/>
      <c r="DC9" s="174"/>
      <c r="DD9" s="174"/>
      <c r="DE9" s="174"/>
      <c r="DF9" s="174"/>
      <c r="DG9" s="174"/>
      <c r="DH9" s="174"/>
      <c r="DI9" s="174"/>
      <c r="DJ9" s="174"/>
      <c r="DK9" s="174"/>
      <c r="DL9" s="174"/>
      <c r="DM9" s="174"/>
      <c r="DN9" s="174"/>
      <c r="DO9" s="174"/>
      <c r="DP9" s="174"/>
      <c r="DQ9" s="174"/>
      <c r="DR9" s="174"/>
      <c r="DS9" s="174"/>
      <c r="DT9" s="174"/>
      <c r="DU9" s="174"/>
      <c r="DV9" s="174"/>
      <c r="DW9" s="174"/>
      <c r="DX9" s="174"/>
      <c r="DY9" s="174"/>
      <c r="DZ9" s="174"/>
      <c r="EA9" s="174"/>
      <c r="EB9" s="174"/>
      <c r="EC9" s="174"/>
      <c r="ED9" s="174"/>
      <c r="EE9" s="174"/>
      <c r="EF9" s="174"/>
      <c r="EG9" s="174"/>
      <c r="EH9" s="174"/>
      <c r="EI9" s="174"/>
      <c r="EJ9" s="174"/>
      <c r="EK9" s="174"/>
      <c r="EL9" s="174"/>
      <c r="EM9" s="174"/>
      <c r="EN9" s="174"/>
      <c r="EO9" s="174"/>
      <c r="EP9" s="174"/>
      <c r="EQ9" s="174"/>
      <c r="ER9" s="174"/>
      <c r="ES9" s="174"/>
      <c r="ET9" s="174"/>
      <c r="EU9" s="174"/>
      <c r="EV9" s="174"/>
      <c r="EW9" s="174"/>
      <c r="EX9" s="174"/>
      <c r="EY9" s="174"/>
      <c r="EZ9" s="174"/>
      <c r="FA9" s="174"/>
      <c r="FB9" s="174"/>
      <c r="FC9" s="174"/>
      <c r="FD9" s="174"/>
      <c r="FE9" s="174"/>
      <c r="FF9" s="174"/>
      <c r="FG9" s="174"/>
      <c r="FH9" s="174"/>
      <c r="FI9" s="174"/>
      <c r="FJ9" s="174"/>
      <c r="FK9" s="174"/>
      <c r="FL9" s="174"/>
      <c r="FM9" s="174"/>
      <c r="FN9" s="174"/>
      <c r="FO9" s="174"/>
      <c r="FP9" s="174"/>
      <c r="FQ9" s="174"/>
      <c r="FR9" s="174"/>
      <c r="FS9" s="174"/>
      <c r="FT9" s="174"/>
      <c r="FU9" s="174"/>
      <c r="FV9" s="174"/>
    </row>
    <row r="10" spans="1:31" s="177" customFormat="1" ht="30.75" customHeight="1">
      <c r="A10" s="108">
        <v>1</v>
      </c>
      <c r="B10" s="108" t="s">
        <v>22</v>
      </c>
      <c r="C10" s="266">
        <v>0</v>
      </c>
      <c r="D10" s="108"/>
      <c r="E10" s="108"/>
      <c r="F10" s="266">
        <v>0</v>
      </c>
      <c r="G10" s="355"/>
      <c r="H10" s="267">
        <v>0</v>
      </c>
      <c r="I10" s="424">
        <v>1022.53</v>
      </c>
      <c r="J10" s="99">
        <f aca="true" t="shared" si="0" ref="J10:J16">SUM(C10,F10,H10,I10)</f>
        <v>1022.53</v>
      </c>
      <c r="K10" s="99">
        <v>0</v>
      </c>
      <c r="L10" s="99">
        <v>1056.1499999999999</v>
      </c>
      <c r="M10" s="99">
        <v>34.14</v>
      </c>
      <c r="N10" s="99">
        <v>17.729999999999997</v>
      </c>
      <c r="O10" s="99">
        <v>0</v>
      </c>
      <c r="P10" s="99">
        <v>0</v>
      </c>
      <c r="Q10" s="99">
        <v>1108.0200000000002</v>
      </c>
      <c r="R10" s="176"/>
      <c r="S10" s="176"/>
      <c r="T10" s="176">
        <f aca="true" t="shared" si="1" ref="T10:T16">Q10*100/10987</f>
        <v>10.08482752343679</v>
      </c>
      <c r="U10" s="176" t="e">
        <f>T10*#REF!</f>
        <v>#REF!</v>
      </c>
      <c r="V10" s="176" t="e">
        <f aca="true" t="shared" si="2" ref="V10:V16">L10+U10</f>
        <v>#REF!</v>
      </c>
      <c r="W10" s="176">
        <v>946.3318055174382</v>
      </c>
      <c r="X10" s="268">
        <v>16</v>
      </c>
      <c r="Y10" s="214">
        <f aca="true" t="shared" si="3" ref="Y10:Y18">Q10/X10</f>
        <v>69.25125000000001</v>
      </c>
      <c r="Z10" s="214">
        <f aca="true" t="shared" si="4" ref="Z10:Z18">Q10/11</f>
        <v>100.72909090909093</v>
      </c>
      <c r="AA10" s="214">
        <f aca="true" t="shared" si="5" ref="AA10:AA18">(L10/Q10)*100</f>
        <v>95.31867655818485</v>
      </c>
      <c r="AB10" s="175">
        <f>L10/'Part-I'!P13</f>
        <v>234.37395978039436</v>
      </c>
      <c r="AD10" s="177" t="s">
        <v>22</v>
      </c>
      <c r="AE10" s="177">
        <v>831.20444</v>
      </c>
    </row>
    <row r="11" spans="1:31" s="177" customFormat="1" ht="30.75" customHeight="1">
      <c r="A11" s="108">
        <v>2</v>
      </c>
      <c r="B11" s="108" t="s">
        <v>23</v>
      </c>
      <c r="C11" s="266">
        <v>0</v>
      </c>
      <c r="D11" s="108"/>
      <c r="E11" s="108"/>
      <c r="F11" s="266">
        <v>0</v>
      </c>
      <c r="G11" s="355"/>
      <c r="H11" s="267">
        <v>0</v>
      </c>
      <c r="I11" s="267">
        <v>293.33</v>
      </c>
      <c r="J11" s="99">
        <f t="shared" si="0"/>
        <v>293.33</v>
      </c>
      <c r="K11" s="99">
        <v>0</v>
      </c>
      <c r="L11" s="99">
        <v>288.71999999999997</v>
      </c>
      <c r="M11" s="99">
        <v>12.580000000000004</v>
      </c>
      <c r="N11" s="99">
        <v>3.55</v>
      </c>
      <c r="O11" s="99">
        <v>0</v>
      </c>
      <c r="P11" s="99">
        <v>0</v>
      </c>
      <c r="Q11" s="99">
        <v>304.85</v>
      </c>
      <c r="R11" s="176"/>
      <c r="S11" s="176"/>
      <c r="T11" s="176">
        <f t="shared" si="1"/>
        <v>2.774642759625012</v>
      </c>
      <c r="U11" s="176" t="e">
        <f>T11*#REF!</f>
        <v>#REF!</v>
      </c>
      <c r="V11" s="176" t="e">
        <f t="shared" si="2"/>
        <v>#REF!</v>
      </c>
      <c r="W11" s="176">
        <v>394.9048928760487</v>
      </c>
      <c r="X11" s="268">
        <v>12</v>
      </c>
      <c r="Y11" s="214">
        <f t="shared" si="3"/>
        <v>25.40416666666667</v>
      </c>
      <c r="Z11" s="214">
        <f t="shared" si="4"/>
        <v>27.713636363636365</v>
      </c>
      <c r="AA11" s="214">
        <f t="shared" si="5"/>
        <v>94.70887321633589</v>
      </c>
      <c r="AB11" s="175">
        <f>L11/'Part-I'!P14</f>
        <v>186.98755229719052</v>
      </c>
      <c r="AD11" s="177" t="s">
        <v>136</v>
      </c>
      <c r="AE11" s="177">
        <v>402.7251</v>
      </c>
    </row>
    <row r="12" spans="1:31" s="177" customFormat="1" ht="30.75" customHeight="1">
      <c r="A12" s="108">
        <v>3</v>
      </c>
      <c r="B12" s="288" t="s">
        <v>24</v>
      </c>
      <c r="C12" s="266">
        <v>0.00049</v>
      </c>
      <c r="D12" s="288"/>
      <c r="E12" s="288"/>
      <c r="F12" s="289">
        <v>0</v>
      </c>
      <c r="G12" s="355"/>
      <c r="H12" s="267">
        <v>0</v>
      </c>
      <c r="I12" s="267">
        <v>262</v>
      </c>
      <c r="J12" s="99">
        <f t="shared" si="0"/>
        <v>262.00049</v>
      </c>
      <c r="K12" s="290">
        <v>0</v>
      </c>
      <c r="L12" s="425">
        <v>204.95994000000002</v>
      </c>
      <c r="M12" s="425">
        <v>3.29</v>
      </c>
      <c r="N12" s="425">
        <v>11.53</v>
      </c>
      <c r="O12" s="425">
        <v>0</v>
      </c>
      <c r="P12" s="425">
        <v>0</v>
      </c>
      <c r="Q12" s="99">
        <v>219.77994</v>
      </c>
      <c r="R12" s="176"/>
      <c r="S12" s="176"/>
      <c r="T12" s="176">
        <f t="shared" si="1"/>
        <v>2.0003635205242563</v>
      </c>
      <c r="U12" s="176" t="e">
        <f>T12*#REF!</f>
        <v>#REF!</v>
      </c>
      <c r="V12" s="176" t="e">
        <f t="shared" si="2"/>
        <v>#REF!</v>
      </c>
      <c r="W12" s="176">
        <v>329.2062499634278</v>
      </c>
      <c r="X12" s="268">
        <v>5</v>
      </c>
      <c r="Y12" s="214">
        <f t="shared" si="3"/>
        <v>43.955988000000005</v>
      </c>
      <c r="Z12" s="214">
        <f t="shared" si="4"/>
        <v>19.979994545454545</v>
      </c>
      <c r="AA12" s="214">
        <f t="shared" si="5"/>
        <v>93.25689141602278</v>
      </c>
      <c r="AB12" s="175" t="e">
        <f>#REF!/'Part-I'!P15</f>
        <v>#REF!</v>
      </c>
      <c r="AD12" s="177" t="s">
        <v>24</v>
      </c>
      <c r="AE12" s="177">
        <v>230.73651</v>
      </c>
    </row>
    <row r="13" spans="1:179" s="293" customFormat="1" ht="30.75" customHeight="1">
      <c r="A13" s="108">
        <v>4</v>
      </c>
      <c r="B13" s="108" t="s">
        <v>25</v>
      </c>
      <c r="C13" s="266">
        <v>37.63</v>
      </c>
      <c r="D13" s="108"/>
      <c r="E13" s="108"/>
      <c r="F13" s="266">
        <v>0</v>
      </c>
      <c r="G13" s="355"/>
      <c r="H13" s="267">
        <v>0</v>
      </c>
      <c r="I13" s="267">
        <v>563.71</v>
      </c>
      <c r="J13" s="99">
        <f t="shared" si="0"/>
        <v>601.34</v>
      </c>
      <c r="K13" s="99">
        <v>0</v>
      </c>
      <c r="L13" s="99">
        <v>490.9661</v>
      </c>
      <c r="M13" s="99">
        <v>13.820000000000002</v>
      </c>
      <c r="N13" s="99">
        <v>53.66</v>
      </c>
      <c r="O13" s="99">
        <v>0</v>
      </c>
      <c r="P13" s="99">
        <v>0</v>
      </c>
      <c r="Q13" s="99">
        <v>558.4461</v>
      </c>
      <c r="R13" s="291"/>
      <c r="S13" s="291"/>
      <c r="T13" s="176">
        <f t="shared" si="1"/>
        <v>5.082789660507873</v>
      </c>
      <c r="U13" s="176">
        <f>T13*T11</f>
        <v>14.102925530225043</v>
      </c>
      <c r="V13" s="176">
        <f t="shared" si="2"/>
        <v>505.069025530225</v>
      </c>
      <c r="W13" s="176">
        <v>421.40043101378836</v>
      </c>
      <c r="X13" s="292">
        <v>16</v>
      </c>
      <c r="Y13" s="267">
        <f t="shared" si="3"/>
        <v>34.90288125</v>
      </c>
      <c r="Z13" s="267">
        <f t="shared" si="4"/>
        <v>50.767827272727274</v>
      </c>
      <c r="AA13" s="214">
        <f t="shared" si="5"/>
        <v>87.91647036303056</v>
      </c>
      <c r="AB13" s="293">
        <f>L13/'Part-I'!P16</f>
        <v>204.62292185031902</v>
      </c>
      <c r="AC13" s="272"/>
      <c r="AD13" s="272" t="s">
        <v>25</v>
      </c>
      <c r="AE13" s="272">
        <v>677.9344</v>
      </c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2"/>
      <c r="CA13" s="272"/>
      <c r="CB13" s="272"/>
      <c r="CC13" s="272"/>
      <c r="CD13" s="272"/>
      <c r="CE13" s="272"/>
      <c r="CF13" s="272"/>
      <c r="CG13" s="272"/>
      <c r="CH13" s="272"/>
      <c r="CI13" s="272"/>
      <c r="CJ13" s="272"/>
      <c r="CK13" s="272"/>
      <c r="CL13" s="272"/>
      <c r="CM13" s="272"/>
      <c r="CN13" s="272"/>
      <c r="CO13" s="272"/>
      <c r="CP13" s="272"/>
      <c r="CQ13" s="272"/>
      <c r="CR13" s="272"/>
      <c r="CS13" s="272"/>
      <c r="CT13" s="272"/>
      <c r="CU13" s="272"/>
      <c r="CV13" s="272"/>
      <c r="CW13" s="272"/>
      <c r="CX13" s="272"/>
      <c r="CY13" s="272"/>
      <c r="CZ13" s="272"/>
      <c r="DA13" s="272"/>
      <c r="DB13" s="272"/>
      <c r="DC13" s="272"/>
      <c r="DD13" s="272"/>
      <c r="DE13" s="272"/>
      <c r="DF13" s="272"/>
      <c r="DG13" s="272"/>
      <c r="DH13" s="272"/>
      <c r="DI13" s="272"/>
      <c r="DJ13" s="272"/>
      <c r="DK13" s="272"/>
      <c r="DL13" s="272"/>
      <c r="DM13" s="272"/>
      <c r="DN13" s="272"/>
      <c r="DO13" s="272"/>
      <c r="DP13" s="272"/>
      <c r="DQ13" s="272"/>
      <c r="DR13" s="272"/>
      <c r="DS13" s="272"/>
      <c r="DT13" s="272"/>
      <c r="DU13" s="272"/>
      <c r="DV13" s="272"/>
      <c r="DW13" s="272"/>
      <c r="DX13" s="272"/>
      <c r="DY13" s="272"/>
      <c r="DZ13" s="272"/>
      <c r="EA13" s="272"/>
      <c r="EB13" s="272"/>
      <c r="EC13" s="272"/>
      <c r="ED13" s="272"/>
      <c r="EE13" s="272"/>
      <c r="EF13" s="272"/>
      <c r="EG13" s="272"/>
      <c r="EH13" s="272"/>
      <c r="EI13" s="272"/>
      <c r="EJ13" s="272"/>
      <c r="EK13" s="272"/>
      <c r="EL13" s="272"/>
      <c r="EM13" s="272"/>
      <c r="EN13" s="272"/>
      <c r="EO13" s="272"/>
      <c r="EP13" s="272"/>
      <c r="EQ13" s="272"/>
      <c r="ER13" s="272"/>
      <c r="ES13" s="272"/>
      <c r="ET13" s="272"/>
      <c r="EU13" s="272"/>
      <c r="EV13" s="272"/>
      <c r="EW13" s="272"/>
      <c r="EX13" s="272"/>
      <c r="EY13" s="272"/>
      <c r="EZ13" s="272"/>
      <c r="FA13" s="272"/>
      <c r="FB13" s="272"/>
      <c r="FC13" s="272"/>
      <c r="FD13" s="272"/>
      <c r="FE13" s="272"/>
      <c r="FF13" s="272"/>
      <c r="FG13" s="272"/>
      <c r="FH13" s="272"/>
      <c r="FI13" s="272"/>
      <c r="FJ13" s="272"/>
      <c r="FK13" s="272"/>
      <c r="FL13" s="272"/>
      <c r="FM13" s="272"/>
      <c r="FN13" s="272"/>
      <c r="FO13" s="272"/>
      <c r="FP13" s="272"/>
      <c r="FQ13" s="272"/>
      <c r="FR13" s="272"/>
      <c r="FS13" s="272"/>
      <c r="FT13" s="272"/>
      <c r="FU13" s="272"/>
      <c r="FV13" s="272"/>
      <c r="FW13" s="294"/>
    </row>
    <row r="14" spans="1:31" s="179" customFormat="1" ht="30.75" customHeight="1">
      <c r="A14" s="108">
        <v>5</v>
      </c>
      <c r="B14" s="295" t="s">
        <v>26</v>
      </c>
      <c r="C14" s="266">
        <v>0.2562687</v>
      </c>
      <c r="D14" s="295"/>
      <c r="E14" s="295"/>
      <c r="F14" s="296">
        <v>0</v>
      </c>
      <c r="G14" s="355"/>
      <c r="H14" s="267">
        <v>0.20045000000000002</v>
      </c>
      <c r="I14" s="267">
        <v>403.68</v>
      </c>
      <c r="J14" s="99">
        <v>200.55339999999998</v>
      </c>
      <c r="K14" s="99">
        <v>0</v>
      </c>
      <c r="L14" s="425">
        <v>257.07182</v>
      </c>
      <c r="M14" s="425">
        <v>6.04058</v>
      </c>
      <c r="N14" s="425">
        <v>25.08876</v>
      </c>
      <c r="O14" s="425">
        <v>2.18065</v>
      </c>
      <c r="P14" s="425">
        <v>0.22269999999999998</v>
      </c>
      <c r="Q14" s="99">
        <v>290.60451000000006</v>
      </c>
      <c r="R14" s="297"/>
      <c r="S14" s="176"/>
      <c r="T14" s="176">
        <f t="shared" si="1"/>
        <v>2.6449850732684084</v>
      </c>
      <c r="U14" s="176">
        <f>T14*T12</f>
        <v>5.290931652897301</v>
      </c>
      <c r="V14" s="176">
        <f t="shared" si="2"/>
        <v>262.3627516528973</v>
      </c>
      <c r="W14" s="176">
        <v>284.0693844620202</v>
      </c>
      <c r="X14" s="298">
        <v>5</v>
      </c>
      <c r="Y14" s="214">
        <f t="shared" si="3"/>
        <v>58.120902000000015</v>
      </c>
      <c r="Z14" s="299">
        <f t="shared" si="4"/>
        <v>26.418591818181824</v>
      </c>
      <c r="AA14" s="214">
        <f t="shared" si="5"/>
        <v>88.46105657479299</v>
      </c>
      <c r="AB14" s="175" t="e">
        <f>#REF!/'Part-I'!P17</f>
        <v>#REF!</v>
      </c>
      <c r="AD14" s="179" t="s">
        <v>26</v>
      </c>
      <c r="AE14" s="179">
        <v>243.09251</v>
      </c>
    </row>
    <row r="15" spans="1:31" s="177" customFormat="1" ht="30.75" customHeight="1">
      <c r="A15" s="108">
        <v>6</v>
      </c>
      <c r="B15" s="108" t="s">
        <v>27</v>
      </c>
      <c r="C15" s="266">
        <v>0.05671</v>
      </c>
      <c r="D15" s="108"/>
      <c r="E15" s="108"/>
      <c r="F15" s="266">
        <v>0</v>
      </c>
      <c r="G15" s="355"/>
      <c r="H15" s="267">
        <v>0</v>
      </c>
      <c r="I15" s="267">
        <v>284.34</v>
      </c>
      <c r="J15" s="99">
        <f t="shared" si="0"/>
        <v>284.39671</v>
      </c>
      <c r="K15" s="99">
        <v>0</v>
      </c>
      <c r="L15" s="99">
        <v>243.39943</v>
      </c>
      <c r="M15" s="99">
        <v>6.300570000000001</v>
      </c>
      <c r="N15" s="99">
        <v>29.03</v>
      </c>
      <c r="O15" s="99">
        <v>0</v>
      </c>
      <c r="P15" s="269">
        <v>4.96</v>
      </c>
      <c r="Q15" s="99">
        <v>283.69</v>
      </c>
      <c r="R15" s="176">
        <v>51.19127999999999</v>
      </c>
      <c r="S15" s="176"/>
      <c r="T15" s="176">
        <f t="shared" si="1"/>
        <v>2.5820515154273234</v>
      </c>
      <c r="U15" s="176">
        <f>T15*T13</f>
        <v>13.124024745512685</v>
      </c>
      <c r="V15" s="176">
        <f t="shared" si="2"/>
        <v>256.5234547455127</v>
      </c>
      <c r="W15" s="176">
        <v>217.44448577735142</v>
      </c>
      <c r="X15" s="268">
        <v>12</v>
      </c>
      <c r="Y15" s="214">
        <f t="shared" si="3"/>
        <v>23.640833333333333</v>
      </c>
      <c r="Z15" s="214">
        <f t="shared" si="4"/>
        <v>25.79</v>
      </c>
      <c r="AA15" s="214">
        <f t="shared" si="5"/>
        <v>85.79767704184145</v>
      </c>
      <c r="AB15" s="175">
        <f>L15/'Part-I'!P18</f>
        <v>193.34447807195227</v>
      </c>
      <c r="AD15" s="177" t="s">
        <v>27</v>
      </c>
      <c r="AE15" s="177">
        <v>282.2</v>
      </c>
    </row>
    <row r="16" spans="1:31" s="177" customFormat="1" ht="30.75" customHeight="1">
      <c r="A16" s="108">
        <v>7</v>
      </c>
      <c r="B16" s="108" t="s">
        <v>28</v>
      </c>
      <c r="C16" s="266">
        <v>0</v>
      </c>
      <c r="D16" s="108"/>
      <c r="E16" s="108"/>
      <c r="F16" s="266">
        <v>0</v>
      </c>
      <c r="G16" s="356"/>
      <c r="H16" s="267">
        <v>0</v>
      </c>
      <c r="I16" s="267">
        <v>231.73</v>
      </c>
      <c r="J16" s="99">
        <f t="shared" si="0"/>
        <v>231.73</v>
      </c>
      <c r="K16" s="99">
        <v>0</v>
      </c>
      <c r="L16" s="99">
        <v>129.87216</v>
      </c>
      <c r="M16" s="99">
        <v>9.579999999999998</v>
      </c>
      <c r="N16" s="99">
        <v>72.25</v>
      </c>
      <c r="O16" s="99">
        <v>3.80623</v>
      </c>
      <c r="P16" s="269">
        <v>0</v>
      </c>
      <c r="Q16" s="99">
        <v>215.50839</v>
      </c>
      <c r="R16" s="176"/>
      <c r="S16" s="176"/>
      <c r="T16" s="176">
        <f t="shared" si="1"/>
        <v>1.9614853008100481</v>
      </c>
      <c r="U16" s="176">
        <f>T16*T14</f>
        <v>5.1880993420779715</v>
      </c>
      <c r="V16" s="176">
        <f t="shared" si="2"/>
        <v>135.06025934207798</v>
      </c>
      <c r="W16" s="176">
        <v>551.7063168440602</v>
      </c>
      <c r="X16" s="268">
        <v>14</v>
      </c>
      <c r="Y16" s="214">
        <f t="shared" si="3"/>
        <v>15.393456428571428</v>
      </c>
      <c r="Z16" s="214">
        <f t="shared" si="4"/>
        <v>19.59167181818182</v>
      </c>
      <c r="AA16" s="214">
        <f t="shared" si="5"/>
        <v>60.263157271974436</v>
      </c>
      <c r="AB16" s="175">
        <f>L16/'Part-I'!P19</f>
        <v>294.41191138999466</v>
      </c>
      <c r="AD16" s="177" t="s">
        <v>28</v>
      </c>
      <c r="AE16" s="177">
        <v>641.19701</v>
      </c>
    </row>
    <row r="17" spans="1:28" s="177" customFormat="1" ht="30.75" customHeight="1">
      <c r="A17" s="108"/>
      <c r="B17" s="108"/>
      <c r="C17" s="266"/>
      <c r="D17" s="108"/>
      <c r="E17" s="108"/>
      <c r="F17" s="266"/>
      <c r="G17" s="316"/>
      <c r="H17" s="267"/>
      <c r="I17" s="267"/>
      <c r="J17" s="99"/>
      <c r="K17" s="99"/>
      <c r="L17" s="99">
        <v>89.0166</v>
      </c>
      <c r="M17" s="99">
        <v>8.259999999999998</v>
      </c>
      <c r="N17" s="99">
        <v>71.92999999999999</v>
      </c>
      <c r="O17" s="99">
        <v>6.2</v>
      </c>
      <c r="P17" s="269">
        <v>0</v>
      </c>
      <c r="Q17" s="99">
        <v>175.40659999999997</v>
      </c>
      <c r="R17" s="176"/>
      <c r="S17" s="176"/>
      <c r="T17" s="176"/>
      <c r="U17" s="176"/>
      <c r="V17" s="176"/>
      <c r="W17" s="176"/>
      <c r="X17" s="268"/>
      <c r="Y17" s="214"/>
      <c r="Z17" s="214"/>
      <c r="AA17" s="214"/>
      <c r="AB17" s="175"/>
    </row>
    <row r="18" spans="1:28" s="182" customFormat="1" ht="30.75" customHeight="1">
      <c r="A18" s="97"/>
      <c r="B18" s="97" t="s">
        <v>5</v>
      </c>
      <c r="C18" s="239">
        <f aca="true" t="shared" si="6" ref="C18:P18">SUM(C10:C16)</f>
        <v>37.943468700000004</v>
      </c>
      <c r="D18" s="239">
        <f t="shared" si="6"/>
        <v>0</v>
      </c>
      <c r="E18" s="239">
        <f t="shared" si="6"/>
        <v>0</v>
      </c>
      <c r="F18" s="239">
        <f t="shared" si="6"/>
        <v>0</v>
      </c>
      <c r="G18" s="239">
        <f t="shared" si="6"/>
        <v>0</v>
      </c>
      <c r="H18" s="239">
        <f t="shared" si="6"/>
        <v>0.20045000000000002</v>
      </c>
      <c r="I18" s="300">
        <f t="shared" si="6"/>
        <v>3061.3199999999997</v>
      </c>
      <c r="J18" s="239">
        <f t="shared" si="6"/>
        <v>2895.8806</v>
      </c>
      <c r="K18" s="239">
        <f t="shared" si="6"/>
        <v>0</v>
      </c>
      <c r="L18" s="239">
        <f t="shared" si="6"/>
        <v>2671.1394499999997</v>
      </c>
      <c r="M18" s="239">
        <f t="shared" si="6"/>
        <v>85.75115000000001</v>
      </c>
      <c r="N18" s="239">
        <f t="shared" si="6"/>
        <v>212.83876</v>
      </c>
      <c r="O18" s="239">
        <f t="shared" si="6"/>
        <v>5.986879999999999</v>
      </c>
      <c r="P18" s="239">
        <f t="shared" si="6"/>
        <v>5.1827</v>
      </c>
      <c r="Q18" s="99">
        <f>SUM(L18:P18)</f>
        <v>2980.8989399999996</v>
      </c>
      <c r="R18" s="180"/>
      <c r="S18" s="176"/>
      <c r="T18" s="176">
        <f>J19-Q19</f>
        <v>-9.21</v>
      </c>
      <c r="U18" s="176"/>
      <c r="V18" s="176"/>
      <c r="W18" s="176"/>
      <c r="X18" s="181">
        <f>SUM(X10:X16)</f>
        <v>80</v>
      </c>
      <c r="Y18" s="214">
        <f t="shared" si="3"/>
        <v>37.261236749999995</v>
      </c>
      <c r="Z18" s="248">
        <f t="shared" si="4"/>
        <v>270.99081272727267</v>
      </c>
      <c r="AA18" s="214">
        <f t="shared" si="5"/>
        <v>89.60852091148048</v>
      </c>
      <c r="AB18" s="186"/>
    </row>
    <row r="19" spans="1:28" s="177" customFormat="1" ht="30.75" customHeight="1">
      <c r="A19" s="108">
        <v>1</v>
      </c>
      <c r="B19" s="108" t="s">
        <v>40</v>
      </c>
      <c r="C19" s="99">
        <v>0</v>
      </c>
      <c r="D19" s="99"/>
      <c r="E19" s="99"/>
      <c r="F19" s="99">
        <v>0</v>
      </c>
      <c r="G19" s="251"/>
      <c r="H19" s="99"/>
      <c r="I19" s="99">
        <v>10.02</v>
      </c>
      <c r="J19" s="99">
        <f>I19</f>
        <v>10.02</v>
      </c>
      <c r="K19" s="99">
        <v>0</v>
      </c>
      <c r="L19" s="99">
        <v>19.23</v>
      </c>
      <c r="M19" s="99">
        <v>0</v>
      </c>
      <c r="N19" s="99">
        <v>0</v>
      </c>
      <c r="O19" s="99">
        <v>0</v>
      </c>
      <c r="P19" s="99">
        <v>0</v>
      </c>
      <c r="Q19" s="99">
        <f>SUM(L19:P19)</f>
        <v>19.23</v>
      </c>
      <c r="T19" s="178">
        <f>Q18-P18-O18</f>
        <v>2969.72936</v>
      </c>
      <c r="X19" s="214">
        <f>Q22-P22-O22</f>
        <v>2988.95936</v>
      </c>
      <c r="Y19" s="175"/>
      <c r="Z19" s="175">
        <f>Q18/146</f>
        <v>20.417116027397256</v>
      </c>
      <c r="AA19" s="175"/>
      <c r="AB19" s="175"/>
    </row>
    <row r="20" spans="1:28" s="177" customFormat="1" ht="30.75" customHeight="1">
      <c r="A20" s="108">
        <v>2</v>
      </c>
      <c r="B20" s="108" t="s">
        <v>93</v>
      </c>
      <c r="C20" s="99">
        <v>8.45</v>
      </c>
      <c r="D20" s="99"/>
      <c r="E20" s="99"/>
      <c r="F20" s="99">
        <v>0</v>
      </c>
      <c r="G20" s="99">
        <v>0</v>
      </c>
      <c r="H20" s="99">
        <v>0</v>
      </c>
      <c r="I20" s="99">
        <v>93.37</v>
      </c>
      <c r="J20" s="99">
        <f>C20+I20</f>
        <v>101.82000000000001</v>
      </c>
      <c r="K20" s="99"/>
      <c r="L20" s="99"/>
      <c r="M20" s="99"/>
      <c r="N20" s="99"/>
      <c r="O20" s="99">
        <v>93.37</v>
      </c>
      <c r="P20" s="99">
        <v>0</v>
      </c>
      <c r="Q20" s="99">
        <f>O20+P20</f>
        <v>93.37</v>
      </c>
      <c r="V20" s="176"/>
      <c r="X20" s="175"/>
      <c r="Y20" s="175"/>
      <c r="Z20" s="175"/>
      <c r="AA20" s="175"/>
      <c r="AB20" s="175"/>
    </row>
    <row r="21" spans="1:28" s="179" customFormat="1" ht="30.75" customHeight="1">
      <c r="A21" s="108"/>
      <c r="B21" s="108" t="s">
        <v>5</v>
      </c>
      <c r="C21" s="99"/>
      <c r="D21" s="99"/>
      <c r="E21" s="99"/>
      <c r="F21" s="99"/>
      <c r="G21" s="99"/>
      <c r="H21" s="99"/>
      <c r="I21" s="99"/>
      <c r="J21" s="99">
        <f>SUM(J19:J20)</f>
        <v>111.84</v>
      </c>
      <c r="K21" s="99"/>
      <c r="L21" s="99">
        <f>SUM(L19:L20)</f>
        <v>19.23</v>
      </c>
      <c r="M21" s="99">
        <f>SUM(M19:M20)</f>
        <v>0</v>
      </c>
      <c r="N21" s="99">
        <f>SUM(N19:N20)</f>
        <v>0</v>
      </c>
      <c r="O21" s="99">
        <f>SUM(O19:O20)</f>
        <v>93.37</v>
      </c>
      <c r="P21" s="99">
        <f>SUM(P19:P20)</f>
        <v>0</v>
      </c>
      <c r="Q21" s="99">
        <f>SUM(L21:P21)</f>
        <v>112.60000000000001</v>
      </c>
      <c r="S21" s="183"/>
      <c r="T21" s="183"/>
      <c r="U21" s="183"/>
      <c r="V21" s="183"/>
      <c r="W21" s="183"/>
      <c r="X21" s="184"/>
      <c r="Y21" s="184"/>
      <c r="Z21" s="184"/>
      <c r="AA21" s="184"/>
      <c r="AB21" s="184"/>
    </row>
    <row r="22" spans="1:28" s="182" customFormat="1" ht="30.75" customHeight="1">
      <c r="A22" s="353" t="s">
        <v>41</v>
      </c>
      <c r="B22" s="354"/>
      <c r="C22" s="239">
        <f>C18+C19+C20</f>
        <v>46.3934687</v>
      </c>
      <c r="D22" s="97">
        <f>D18+D21</f>
        <v>0</v>
      </c>
      <c r="E22" s="97">
        <f>E21</f>
        <v>0</v>
      </c>
      <c r="F22" s="98">
        <f>F21</f>
        <v>0</v>
      </c>
      <c r="G22" s="98">
        <v>0</v>
      </c>
      <c r="H22" s="98">
        <f>H18+H20</f>
        <v>0.20045000000000002</v>
      </c>
      <c r="I22" s="98">
        <f>I18+I19+I20</f>
        <v>3164.7099999999996</v>
      </c>
      <c r="J22" s="98">
        <f>J18+J19+J20</f>
        <v>3007.7206</v>
      </c>
      <c r="K22" s="98">
        <f>K18</f>
        <v>0</v>
      </c>
      <c r="L22" s="98">
        <f aca="true" t="shared" si="7" ref="L22:Q22">L18+L21</f>
        <v>2690.3694499999997</v>
      </c>
      <c r="M22" s="98">
        <f t="shared" si="7"/>
        <v>85.75115000000001</v>
      </c>
      <c r="N22" s="98">
        <f t="shared" si="7"/>
        <v>212.83876</v>
      </c>
      <c r="O22" s="98">
        <f t="shared" si="7"/>
        <v>99.35688</v>
      </c>
      <c r="P22" s="98">
        <f t="shared" si="7"/>
        <v>5.1827</v>
      </c>
      <c r="Q22" s="98">
        <f t="shared" si="7"/>
        <v>3093.4989399999995</v>
      </c>
      <c r="T22" s="185"/>
      <c r="X22" s="186"/>
      <c r="Y22" s="186"/>
      <c r="Z22" s="186"/>
      <c r="AA22" s="186"/>
      <c r="AB22" s="186"/>
    </row>
    <row r="23" spans="1:178" s="189" customFormat="1" ht="68.25" customHeight="1">
      <c r="A23" s="187"/>
      <c r="B23" s="350"/>
      <c r="C23" s="350"/>
      <c r="D23" s="350"/>
      <c r="E23" s="350"/>
      <c r="F23" s="350"/>
      <c r="G23" s="350"/>
      <c r="H23" s="350"/>
      <c r="I23" s="350"/>
      <c r="J23" s="350"/>
      <c r="K23" s="350"/>
      <c r="L23" s="188"/>
      <c r="M23" s="190"/>
      <c r="O23" s="190"/>
      <c r="P23" s="190"/>
      <c r="Q23" s="191"/>
      <c r="S23" s="192"/>
      <c r="T23" s="193"/>
      <c r="U23" s="192"/>
      <c r="V23" s="192"/>
      <c r="W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  <c r="DA23" s="192"/>
      <c r="DB23" s="192"/>
      <c r="DC23" s="192"/>
      <c r="DD23" s="192"/>
      <c r="DE23" s="192"/>
      <c r="DF23" s="192"/>
      <c r="DG23" s="192"/>
      <c r="DH23" s="192"/>
      <c r="DI23" s="192"/>
      <c r="DJ23" s="192"/>
      <c r="DK23" s="192"/>
      <c r="DL23" s="192"/>
      <c r="DM23" s="192"/>
      <c r="DN23" s="192"/>
      <c r="DO23" s="192"/>
      <c r="DP23" s="192"/>
      <c r="DQ23" s="192"/>
      <c r="DR23" s="192"/>
      <c r="DS23" s="192"/>
      <c r="DT23" s="192"/>
      <c r="DU23" s="192"/>
      <c r="DV23" s="192"/>
      <c r="DW23" s="192"/>
      <c r="DX23" s="192"/>
      <c r="DY23" s="192"/>
      <c r="DZ23" s="192"/>
      <c r="EA23" s="192"/>
      <c r="EB23" s="192"/>
      <c r="EC23" s="192"/>
      <c r="ED23" s="192"/>
      <c r="EE23" s="192"/>
      <c r="EF23" s="192"/>
      <c r="EG23" s="192"/>
      <c r="EH23" s="192"/>
      <c r="EI23" s="192"/>
      <c r="EJ23" s="192"/>
      <c r="EK23" s="192"/>
      <c r="EL23" s="192"/>
      <c r="EM23" s="192"/>
      <c r="EN23" s="192"/>
      <c r="EO23" s="192"/>
      <c r="EP23" s="192"/>
      <c r="EQ23" s="192"/>
      <c r="ER23" s="192"/>
      <c r="ES23" s="192"/>
      <c r="ET23" s="192"/>
      <c r="EU23" s="192"/>
      <c r="EV23" s="192"/>
      <c r="EW23" s="192"/>
      <c r="EX23" s="192"/>
      <c r="EY23" s="192"/>
      <c r="EZ23" s="192"/>
      <c r="FA23" s="192"/>
      <c r="FB23" s="192"/>
      <c r="FC23" s="192"/>
      <c r="FD23" s="192"/>
      <c r="FE23" s="192"/>
      <c r="FF23" s="192"/>
      <c r="FG23" s="192"/>
      <c r="FH23" s="192"/>
      <c r="FI23" s="192"/>
      <c r="FJ23" s="192"/>
      <c r="FK23" s="192"/>
      <c r="FL23" s="192"/>
      <c r="FM23" s="192"/>
      <c r="FN23" s="192"/>
      <c r="FO23" s="192"/>
      <c r="FP23" s="192"/>
      <c r="FQ23" s="192"/>
      <c r="FR23" s="192"/>
      <c r="FS23" s="192"/>
      <c r="FT23" s="192"/>
      <c r="FU23" s="192"/>
      <c r="FV23" s="192"/>
    </row>
    <row r="24" spans="1:178" s="169" customFormat="1" ht="18.75">
      <c r="A24" s="187"/>
      <c r="B24" s="350"/>
      <c r="C24" s="350"/>
      <c r="D24" s="350"/>
      <c r="E24" s="350"/>
      <c r="F24" s="350"/>
      <c r="G24" s="350"/>
      <c r="H24" s="350"/>
      <c r="I24" s="350"/>
      <c r="J24" s="350"/>
      <c r="K24" s="350"/>
      <c r="L24" s="194"/>
      <c r="M24" s="194"/>
      <c r="N24" s="349" t="s">
        <v>140</v>
      </c>
      <c r="O24" s="349"/>
      <c r="P24" s="349"/>
      <c r="Q24" s="195"/>
      <c r="R24" s="196"/>
      <c r="S24" s="196"/>
      <c r="T24" s="197"/>
      <c r="U24" s="196"/>
      <c r="V24" s="196"/>
      <c r="W24" s="196"/>
      <c r="X24" s="198"/>
      <c r="Z24" s="199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4"/>
      <c r="BY24" s="174"/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174"/>
      <c r="CN24" s="174"/>
      <c r="CO24" s="174"/>
      <c r="CP24" s="174"/>
      <c r="CQ24" s="174"/>
      <c r="CR24" s="174"/>
      <c r="CS24" s="174"/>
      <c r="CT24" s="174"/>
      <c r="CU24" s="174"/>
      <c r="CV24" s="174"/>
      <c r="CW24" s="174"/>
      <c r="CX24" s="174"/>
      <c r="CY24" s="174"/>
      <c r="CZ24" s="174"/>
      <c r="DA24" s="174"/>
      <c r="DB24" s="174"/>
      <c r="DC24" s="174"/>
      <c r="DD24" s="174"/>
      <c r="DE24" s="174"/>
      <c r="DF24" s="174"/>
      <c r="DG24" s="174"/>
      <c r="DH24" s="174"/>
      <c r="DI24" s="174"/>
      <c r="DJ24" s="174"/>
      <c r="DK24" s="174"/>
      <c r="DL24" s="174"/>
      <c r="DM24" s="174"/>
      <c r="DN24" s="174"/>
      <c r="DO24" s="174"/>
      <c r="DP24" s="174"/>
      <c r="DQ24" s="174"/>
      <c r="DR24" s="174"/>
      <c r="DS24" s="174"/>
      <c r="DT24" s="174"/>
      <c r="DU24" s="174"/>
      <c r="DV24" s="174"/>
      <c r="DW24" s="174"/>
      <c r="DX24" s="174"/>
      <c r="DY24" s="174"/>
      <c r="DZ24" s="174"/>
      <c r="EA24" s="174"/>
      <c r="EB24" s="174"/>
      <c r="EC24" s="174"/>
      <c r="ED24" s="174"/>
      <c r="EE24" s="174"/>
      <c r="EF24" s="174"/>
      <c r="EG24" s="174"/>
      <c r="EH24" s="174"/>
      <c r="EI24" s="174"/>
      <c r="EJ24" s="174"/>
      <c r="EK24" s="174"/>
      <c r="EL24" s="174"/>
      <c r="EM24" s="174"/>
      <c r="EN24" s="174"/>
      <c r="EO24" s="174"/>
      <c r="EP24" s="174"/>
      <c r="EQ24" s="174"/>
      <c r="ER24" s="174"/>
      <c r="ES24" s="174"/>
      <c r="ET24" s="174"/>
      <c r="EU24" s="174"/>
      <c r="EV24" s="174"/>
      <c r="EW24" s="174"/>
      <c r="EX24" s="174"/>
      <c r="EY24" s="174"/>
      <c r="EZ24" s="174"/>
      <c r="FA24" s="174"/>
      <c r="FB24" s="174"/>
      <c r="FC24" s="174"/>
      <c r="FD24" s="174"/>
      <c r="FE24" s="174"/>
      <c r="FF24" s="174"/>
      <c r="FG24" s="174"/>
      <c r="FH24" s="174"/>
      <c r="FI24" s="174"/>
      <c r="FJ24" s="174"/>
      <c r="FK24" s="174"/>
      <c r="FL24" s="174"/>
      <c r="FM24" s="174"/>
      <c r="FN24" s="174"/>
      <c r="FO24" s="174"/>
      <c r="FP24" s="174"/>
      <c r="FQ24" s="174"/>
      <c r="FR24" s="174"/>
      <c r="FS24" s="174"/>
      <c r="FT24" s="174"/>
      <c r="FU24" s="174"/>
      <c r="FV24" s="174"/>
    </row>
    <row r="25" spans="2:178" s="169" customFormat="1" ht="11.25" customHeight="1">
      <c r="B25" s="350"/>
      <c r="C25" s="350"/>
      <c r="D25" s="350"/>
      <c r="E25" s="350"/>
      <c r="F25" s="350"/>
      <c r="G25" s="350"/>
      <c r="H25" s="350"/>
      <c r="I25" s="350"/>
      <c r="J25" s="350"/>
      <c r="K25" s="350"/>
      <c r="L25" s="200"/>
      <c r="M25" s="170"/>
      <c r="N25" s="104"/>
      <c r="O25" s="201" t="s">
        <v>113</v>
      </c>
      <c r="P25" s="104"/>
      <c r="Q25" s="109"/>
      <c r="R25" s="174"/>
      <c r="S25" s="174"/>
      <c r="T25" s="202"/>
      <c r="U25" s="174"/>
      <c r="V25" s="174"/>
      <c r="W25" s="174"/>
      <c r="X25" s="174"/>
      <c r="Y25" s="174"/>
      <c r="Z25" s="174"/>
      <c r="AA25" s="202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4"/>
      <c r="BX25" s="174"/>
      <c r="BY25" s="174"/>
      <c r="BZ25" s="174"/>
      <c r="CA25" s="174"/>
      <c r="CB25" s="174"/>
      <c r="CC25" s="174"/>
      <c r="CD25" s="174"/>
      <c r="CE25" s="174"/>
      <c r="CF25" s="174"/>
      <c r="CG25" s="174"/>
      <c r="CH25" s="174"/>
      <c r="CI25" s="174"/>
      <c r="CJ25" s="174"/>
      <c r="CK25" s="174"/>
      <c r="CL25" s="174"/>
      <c r="CM25" s="174"/>
      <c r="CN25" s="174"/>
      <c r="CO25" s="174"/>
      <c r="CP25" s="174"/>
      <c r="CQ25" s="174"/>
      <c r="CR25" s="174"/>
      <c r="CS25" s="174"/>
      <c r="CT25" s="174"/>
      <c r="CU25" s="174"/>
      <c r="CV25" s="174"/>
      <c r="CW25" s="174"/>
      <c r="CX25" s="174"/>
      <c r="CY25" s="174"/>
      <c r="CZ25" s="174"/>
      <c r="DA25" s="174"/>
      <c r="DB25" s="174"/>
      <c r="DC25" s="174"/>
      <c r="DD25" s="174"/>
      <c r="DE25" s="174"/>
      <c r="DF25" s="174"/>
      <c r="DG25" s="174"/>
      <c r="DH25" s="174"/>
      <c r="DI25" s="174"/>
      <c r="DJ25" s="174"/>
      <c r="DK25" s="174"/>
      <c r="DL25" s="174"/>
      <c r="DM25" s="174"/>
      <c r="DN25" s="174"/>
      <c r="DO25" s="174"/>
      <c r="DP25" s="174"/>
      <c r="DQ25" s="174"/>
      <c r="DR25" s="174"/>
      <c r="DS25" s="174"/>
      <c r="DT25" s="174"/>
      <c r="DU25" s="174"/>
      <c r="DV25" s="174"/>
      <c r="DW25" s="174"/>
      <c r="DX25" s="174"/>
      <c r="DY25" s="174"/>
      <c r="DZ25" s="174"/>
      <c r="EA25" s="174"/>
      <c r="EB25" s="174"/>
      <c r="EC25" s="174"/>
      <c r="ED25" s="174"/>
      <c r="EE25" s="174"/>
      <c r="EF25" s="174"/>
      <c r="EG25" s="174"/>
      <c r="EH25" s="174"/>
      <c r="EI25" s="174"/>
      <c r="EJ25" s="174"/>
      <c r="EK25" s="174"/>
      <c r="EL25" s="174"/>
      <c r="EM25" s="174"/>
      <c r="EN25" s="174"/>
      <c r="EO25" s="174"/>
      <c r="EP25" s="174"/>
      <c r="EQ25" s="174"/>
      <c r="ER25" s="174"/>
      <c r="ES25" s="174"/>
      <c r="ET25" s="174"/>
      <c r="EU25" s="174"/>
      <c r="EV25" s="174"/>
      <c r="EW25" s="174"/>
      <c r="EX25" s="174"/>
      <c r="EY25" s="174"/>
      <c r="EZ25" s="174"/>
      <c r="FA25" s="174"/>
      <c r="FB25" s="174"/>
      <c r="FC25" s="174"/>
      <c r="FD25" s="174"/>
      <c r="FE25" s="174"/>
      <c r="FF25" s="174"/>
      <c r="FG25" s="174"/>
      <c r="FH25" s="174"/>
      <c r="FI25" s="174"/>
      <c r="FJ25" s="174"/>
      <c r="FK25" s="174"/>
      <c r="FL25" s="174"/>
      <c r="FM25" s="174"/>
      <c r="FN25" s="174"/>
      <c r="FO25" s="174"/>
      <c r="FP25" s="174"/>
      <c r="FQ25" s="174"/>
      <c r="FR25" s="174"/>
      <c r="FS25" s="174"/>
      <c r="FT25" s="174"/>
      <c r="FU25" s="174"/>
      <c r="FV25" s="174"/>
    </row>
    <row r="26" spans="2:178" s="169" customFormat="1" ht="12.75" customHeight="1">
      <c r="B26" s="350"/>
      <c r="C26" s="350"/>
      <c r="D26" s="350"/>
      <c r="E26" s="350"/>
      <c r="F26" s="350"/>
      <c r="G26" s="350"/>
      <c r="H26" s="350"/>
      <c r="I26" s="350"/>
      <c r="J26" s="350"/>
      <c r="K26" s="350"/>
      <c r="L26" s="200"/>
      <c r="M26" s="170"/>
      <c r="N26" s="170"/>
      <c r="O26" s="201" t="s">
        <v>101</v>
      </c>
      <c r="P26" s="170"/>
      <c r="Q26" s="109"/>
      <c r="R26" s="174"/>
      <c r="S26" s="174"/>
      <c r="T26" s="242"/>
      <c r="U26" s="174"/>
      <c r="V26" s="174"/>
      <c r="W26" s="174"/>
      <c r="X26" s="174"/>
      <c r="Y26" s="203"/>
      <c r="Z26" s="174"/>
      <c r="AA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4"/>
      <c r="BX26" s="174"/>
      <c r="BY26" s="174"/>
      <c r="BZ26" s="174"/>
      <c r="CA26" s="174"/>
      <c r="CB26" s="174"/>
      <c r="CC26" s="174"/>
      <c r="CD26" s="174"/>
      <c r="CE26" s="174"/>
      <c r="CF26" s="174"/>
      <c r="CG26" s="174"/>
      <c r="CH26" s="174"/>
      <c r="CI26" s="174"/>
      <c r="CJ26" s="174"/>
      <c r="CK26" s="174"/>
      <c r="CL26" s="174"/>
      <c r="CM26" s="174"/>
      <c r="CN26" s="174"/>
      <c r="CO26" s="174"/>
      <c r="CP26" s="174"/>
      <c r="CQ26" s="174"/>
      <c r="CR26" s="174"/>
      <c r="CS26" s="174"/>
      <c r="CT26" s="174"/>
      <c r="CU26" s="174"/>
      <c r="CV26" s="174"/>
      <c r="CW26" s="174"/>
      <c r="CX26" s="174"/>
      <c r="CY26" s="174"/>
      <c r="CZ26" s="174"/>
      <c r="DA26" s="174"/>
      <c r="DB26" s="174"/>
      <c r="DC26" s="174"/>
      <c r="DD26" s="174"/>
      <c r="DE26" s="174"/>
      <c r="DF26" s="174"/>
      <c r="DG26" s="174"/>
      <c r="DH26" s="174"/>
      <c r="DI26" s="174"/>
      <c r="DJ26" s="174"/>
      <c r="DK26" s="174"/>
      <c r="DL26" s="174"/>
      <c r="DM26" s="174"/>
      <c r="DN26" s="174"/>
      <c r="DO26" s="174"/>
      <c r="DP26" s="174"/>
      <c r="DQ26" s="174"/>
      <c r="DR26" s="174"/>
      <c r="DS26" s="174"/>
      <c r="DT26" s="174"/>
      <c r="DU26" s="174"/>
      <c r="DV26" s="174"/>
      <c r="DW26" s="174"/>
      <c r="DX26" s="174"/>
      <c r="DY26" s="174"/>
      <c r="DZ26" s="174"/>
      <c r="EA26" s="174"/>
      <c r="EB26" s="174"/>
      <c r="EC26" s="174"/>
      <c r="ED26" s="174"/>
      <c r="EE26" s="174"/>
      <c r="EF26" s="174"/>
      <c r="EG26" s="174"/>
      <c r="EH26" s="174"/>
      <c r="EI26" s="174"/>
      <c r="EJ26" s="174"/>
      <c r="EK26" s="174"/>
      <c r="EL26" s="174"/>
      <c r="EM26" s="174"/>
      <c r="EN26" s="174"/>
      <c r="EO26" s="174"/>
      <c r="EP26" s="174"/>
      <c r="EQ26" s="174"/>
      <c r="ER26" s="174"/>
      <c r="ES26" s="174"/>
      <c r="ET26" s="174"/>
      <c r="EU26" s="174"/>
      <c r="EV26" s="174"/>
      <c r="EW26" s="174"/>
      <c r="EX26" s="174"/>
      <c r="EY26" s="174"/>
      <c r="EZ26" s="174"/>
      <c r="FA26" s="174"/>
      <c r="FB26" s="174"/>
      <c r="FC26" s="174"/>
      <c r="FD26" s="174"/>
      <c r="FE26" s="174"/>
      <c r="FF26" s="174"/>
      <c r="FG26" s="174"/>
      <c r="FH26" s="174"/>
      <c r="FI26" s="174"/>
      <c r="FJ26" s="174"/>
      <c r="FK26" s="174"/>
      <c r="FL26" s="174"/>
      <c r="FM26" s="174"/>
      <c r="FN26" s="174"/>
      <c r="FO26" s="174"/>
      <c r="FP26" s="174"/>
      <c r="FQ26" s="174"/>
      <c r="FR26" s="174"/>
      <c r="FS26" s="174"/>
      <c r="FT26" s="174"/>
      <c r="FU26" s="174"/>
      <c r="FV26" s="174"/>
    </row>
    <row r="27" spans="2:178" s="169" customFormat="1" ht="12.75" customHeight="1">
      <c r="B27" s="350"/>
      <c r="C27" s="350"/>
      <c r="D27" s="350"/>
      <c r="E27" s="350"/>
      <c r="F27" s="350"/>
      <c r="G27" s="350"/>
      <c r="H27" s="350"/>
      <c r="I27" s="350"/>
      <c r="J27" s="350"/>
      <c r="K27" s="350"/>
      <c r="L27" s="170"/>
      <c r="M27" s="194"/>
      <c r="N27" s="204"/>
      <c r="O27" s="205"/>
      <c r="P27" s="104"/>
      <c r="Q27" s="109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74"/>
      <c r="BW27" s="174"/>
      <c r="BX27" s="174"/>
      <c r="BY27" s="174"/>
      <c r="BZ27" s="174"/>
      <c r="CA27" s="174"/>
      <c r="CB27" s="174"/>
      <c r="CC27" s="174"/>
      <c r="CD27" s="174"/>
      <c r="CE27" s="174"/>
      <c r="CF27" s="174"/>
      <c r="CG27" s="174"/>
      <c r="CH27" s="174"/>
      <c r="CI27" s="174"/>
      <c r="CJ27" s="174"/>
      <c r="CK27" s="174"/>
      <c r="CL27" s="174"/>
      <c r="CM27" s="174"/>
      <c r="CN27" s="174"/>
      <c r="CO27" s="174"/>
      <c r="CP27" s="174"/>
      <c r="CQ27" s="174"/>
      <c r="CR27" s="174"/>
      <c r="CS27" s="174"/>
      <c r="CT27" s="174"/>
      <c r="CU27" s="174"/>
      <c r="CV27" s="174"/>
      <c r="CW27" s="174"/>
      <c r="CX27" s="174"/>
      <c r="CY27" s="174"/>
      <c r="CZ27" s="174"/>
      <c r="DA27" s="174"/>
      <c r="DB27" s="174"/>
      <c r="DC27" s="174"/>
      <c r="DD27" s="174"/>
      <c r="DE27" s="174"/>
      <c r="DF27" s="174"/>
      <c r="DG27" s="174"/>
      <c r="DH27" s="174"/>
      <c r="DI27" s="174"/>
      <c r="DJ27" s="174"/>
      <c r="DK27" s="174"/>
      <c r="DL27" s="174"/>
      <c r="DM27" s="174"/>
      <c r="DN27" s="174"/>
      <c r="DO27" s="174"/>
      <c r="DP27" s="174"/>
      <c r="DQ27" s="174"/>
      <c r="DR27" s="174"/>
      <c r="DS27" s="174"/>
      <c r="DT27" s="174"/>
      <c r="DU27" s="174"/>
      <c r="DV27" s="174"/>
      <c r="DW27" s="174"/>
      <c r="DX27" s="174"/>
      <c r="DY27" s="174"/>
      <c r="DZ27" s="174"/>
      <c r="EA27" s="174"/>
      <c r="EB27" s="174"/>
      <c r="EC27" s="174"/>
      <c r="ED27" s="174"/>
      <c r="EE27" s="174"/>
      <c r="EF27" s="174"/>
      <c r="EG27" s="174"/>
      <c r="EH27" s="174"/>
      <c r="EI27" s="174"/>
      <c r="EJ27" s="174"/>
      <c r="EK27" s="174"/>
      <c r="EL27" s="174"/>
      <c r="EM27" s="174"/>
      <c r="EN27" s="174"/>
      <c r="EO27" s="174"/>
      <c r="EP27" s="174"/>
      <c r="EQ27" s="174"/>
      <c r="ER27" s="174"/>
      <c r="ES27" s="174"/>
      <c r="ET27" s="174"/>
      <c r="EU27" s="174"/>
      <c r="EV27" s="174"/>
      <c r="EW27" s="174"/>
      <c r="EX27" s="174"/>
      <c r="EY27" s="174"/>
      <c r="EZ27" s="174"/>
      <c r="FA27" s="174"/>
      <c r="FB27" s="174"/>
      <c r="FC27" s="174"/>
      <c r="FD27" s="174"/>
      <c r="FE27" s="174"/>
      <c r="FF27" s="174"/>
      <c r="FG27" s="174"/>
      <c r="FH27" s="174"/>
      <c r="FI27" s="174"/>
      <c r="FJ27" s="174"/>
      <c r="FK27" s="174"/>
      <c r="FL27" s="174"/>
      <c r="FM27" s="174"/>
      <c r="FN27" s="174"/>
      <c r="FO27" s="174"/>
      <c r="FP27" s="174"/>
      <c r="FQ27" s="174"/>
      <c r="FR27" s="174"/>
      <c r="FS27" s="174"/>
      <c r="FT27" s="174"/>
      <c r="FU27" s="174"/>
      <c r="FV27" s="174"/>
    </row>
    <row r="28" spans="2:27" ht="16.5">
      <c r="B28" s="206"/>
      <c r="C28" s="101"/>
      <c r="D28" s="207"/>
      <c r="E28" s="101"/>
      <c r="F28" s="208"/>
      <c r="G28" s="208"/>
      <c r="H28" s="209"/>
      <c r="I28" s="209"/>
      <c r="N28" s="204"/>
      <c r="O28" s="201"/>
      <c r="P28" s="104"/>
      <c r="Q28" s="109" t="s">
        <v>128</v>
      </c>
      <c r="R28" s="163"/>
      <c r="X28" s="163"/>
      <c r="Y28" s="163"/>
      <c r="Z28" s="163"/>
      <c r="AA28" s="163"/>
    </row>
    <row r="29" spans="2:27" ht="36.75" customHeight="1">
      <c r="B29" s="206"/>
      <c r="C29" s="101"/>
      <c r="D29" s="207"/>
      <c r="E29" s="101"/>
      <c r="Q29" s="109"/>
      <c r="R29" s="163"/>
      <c r="X29" s="163"/>
      <c r="Y29" s="163"/>
      <c r="Z29" s="163"/>
      <c r="AA29" s="163"/>
    </row>
    <row r="30" spans="2:27" ht="76.5" customHeight="1">
      <c r="B30" s="206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63"/>
      <c r="X30" s="163"/>
      <c r="Y30" s="163"/>
      <c r="Z30" s="163"/>
      <c r="AA30" s="163"/>
    </row>
    <row r="31" spans="2:27" ht="16.5">
      <c r="B31" s="206"/>
      <c r="C31" s="101"/>
      <c r="D31" s="207"/>
      <c r="E31" s="101"/>
      <c r="Q31" s="109"/>
      <c r="R31" s="163"/>
      <c r="X31" s="163"/>
      <c r="Y31" s="163"/>
      <c r="Z31" s="163"/>
      <c r="AA31" s="163"/>
    </row>
    <row r="32" spans="2:27" ht="16.5">
      <c r="B32" s="206"/>
      <c r="C32" s="101"/>
      <c r="D32" s="207"/>
      <c r="E32" s="101"/>
      <c r="Q32" s="109"/>
      <c r="R32" s="163"/>
      <c r="X32" s="163"/>
      <c r="Y32" s="163"/>
      <c r="Z32" s="163"/>
      <c r="AA32" s="163"/>
    </row>
    <row r="33" spans="2:27" ht="16.5">
      <c r="B33" s="206"/>
      <c r="C33" s="101"/>
      <c r="D33" s="207"/>
      <c r="E33" s="101"/>
      <c r="Q33" s="109"/>
      <c r="R33" s="163"/>
      <c r="X33" s="163"/>
      <c r="Y33" s="163"/>
      <c r="Z33" s="163"/>
      <c r="AA33" s="163"/>
    </row>
    <row r="34" spans="2:27" ht="16.5">
      <c r="B34" s="206"/>
      <c r="C34" s="101"/>
      <c r="D34" s="207"/>
      <c r="E34" s="101"/>
      <c r="Q34" s="207"/>
      <c r="R34" s="163"/>
      <c r="X34" s="163"/>
      <c r="Y34" s="163"/>
      <c r="Z34" s="163"/>
      <c r="AA34" s="163"/>
    </row>
    <row r="35" spans="2:5" ht="16.5">
      <c r="B35" s="206"/>
      <c r="C35" s="101"/>
      <c r="D35" s="207"/>
      <c r="E35" s="101"/>
    </row>
    <row r="36" spans="2:5" ht="16.5">
      <c r="B36" s="206"/>
      <c r="C36" s="101"/>
      <c r="D36" s="207"/>
      <c r="E36" s="101"/>
    </row>
    <row r="37" spans="2:5" ht="16.5">
      <c r="B37" s="206"/>
      <c r="C37" s="101"/>
      <c r="D37" s="207"/>
      <c r="E37" s="101"/>
    </row>
    <row r="38" spans="2:5" ht="16.5">
      <c r="B38" s="206"/>
      <c r="C38" s="101"/>
      <c r="D38" s="207"/>
      <c r="E38" s="101"/>
    </row>
    <row r="39" spans="2:5" ht="16.5">
      <c r="B39" s="206"/>
      <c r="C39" s="101"/>
      <c r="D39" s="207"/>
      <c r="E39" s="101"/>
    </row>
    <row r="40" spans="2:6" ht="16.5">
      <c r="B40" s="206"/>
      <c r="C40" s="210"/>
      <c r="D40" s="210"/>
      <c r="E40" s="211"/>
      <c r="F40" s="240"/>
    </row>
    <row r="41" spans="2:5" ht="16.5">
      <c r="B41" s="206"/>
      <c r="C41" s="207"/>
      <c r="D41" s="207"/>
      <c r="E41" s="101"/>
    </row>
    <row r="42" spans="2:5" ht="16.5">
      <c r="B42" s="206"/>
      <c r="C42" s="207"/>
      <c r="D42" s="207"/>
      <c r="E42" s="101"/>
    </row>
  </sheetData>
  <sheetProtection/>
  <mergeCells count="26">
    <mergeCell ref="A22:B22"/>
    <mergeCell ref="G10:G16"/>
    <mergeCell ref="L6:Q6"/>
    <mergeCell ref="K6:K8"/>
    <mergeCell ref="J6:J8"/>
    <mergeCell ref="M7:M8"/>
    <mergeCell ref="N7:N8"/>
    <mergeCell ref="Q7:Q8"/>
    <mergeCell ref="N24:P24"/>
    <mergeCell ref="B23:K27"/>
    <mergeCell ref="E7:E8"/>
    <mergeCell ref="B6:B8"/>
    <mergeCell ref="C6:C8"/>
    <mergeCell ref="L7:L8"/>
    <mergeCell ref="F7:F8"/>
    <mergeCell ref="G7:G8"/>
    <mergeCell ref="O7:P7"/>
    <mergeCell ref="D7:D8"/>
    <mergeCell ref="A1:Q1"/>
    <mergeCell ref="A3:Q3"/>
    <mergeCell ref="A4:Q4"/>
    <mergeCell ref="H6:H8"/>
    <mergeCell ref="F6:G6"/>
    <mergeCell ref="A6:A8"/>
    <mergeCell ref="D6:E6"/>
    <mergeCell ref="I6:I8"/>
  </mergeCells>
  <printOptions horizontalCentered="1"/>
  <pageMargins left="0.25" right="0.25" top="0.25" bottom="0.25" header="0.3" footer="0.3"/>
  <pageSetup horizontalDpi="600" verticalDpi="600" orientation="landscape" paperSize="9" scale="53" r:id="rId1"/>
  <colBreaks count="1" manualBreakCount="1">
    <brk id="18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M29"/>
  <sheetViews>
    <sheetView view="pageBreakPreview" zoomScale="70" zoomScaleNormal="85" zoomScaleSheetLayoutView="70" zoomScalePageLayoutView="0" workbookViewId="0" topLeftCell="AD1">
      <selection activeCell="AS14" sqref="AS14"/>
    </sheetView>
  </sheetViews>
  <sheetFormatPr defaultColWidth="9.140625" defaultRowHeight="15"/>
  <cols>
    <col min="1" max="1" width="4.140625" style="8" customWidth="1"/>
    <col min="2" max="2" width="18.57421875" style="21" customWidth="1"/>
    <col min="3" max="4" width="7.57421875" style="8" customWidth="1"/>
    <col min="5" max="5" width="9.57421875" style="8" customWidth="1"/>
    <col min="6" max="6" width="7.57421875" style="8" customWidth="1"/>
    <col min="7" max="7" width="9.00390625" style="8" customWidth="1"/>
    <col min="8" max="8" width="12.8515625" style="8" customWidth="1"/>
    <col min="9" max="9" width="7.57421875" style="8" customWidth="1"/>
    <col min="10" max="10" width="8.8515625" style="8" customWidth="1"/>
    <col min="11" max="17" width="7.57421875" style="8" customWidth="1"/>
    <col min="18" max="18" width="10.00390625" style="8" customWidth="1"/>
    <col min="19" max="19" width="8.421875" style="8" customWidth="1"/>
    <col min="20" max="20" width="7.57421875" style="8" customWidth="1"/>
    <col min="21" max="26" width="8.00390625" style="8" customWidth="1"/>
    <col min="27" max="27" width="9.00390625" style="8" customWidth="1"/>
    <col min="28" max="29" width="8.00390625" style="8" customWidth="1"/>
    <col min="30" max="30" width="9.57421875" style="8" customWidth="1"/>
    <col min="31" max="38" width="8.00390625" style="8" customWidth="1"/>
    <col min="39" max="40" width="7.00390625" style="8" customWidth="1"/>
    <col min="41" max="41" width="7.57421875" style="8" customWidth="1"/>
    <col min="42" max="42" width="6.57421875" style="8" customWidth="1"/>
    <col min="43" max="43" width="6.7109375" style="8" customWidth="1"/>
    <col min="44" max="44" width="7.57421875" style="8" customWidth="1"/>
    <col min="45" max="45" width="7.7109375" style="8" customWidth="1"/>
    <col min="46" max="46" width="6.28125" style="8" customWidth="1"/>
    <col min="47" max="47" width="7.57421875" style="8" customWidth="1"/>
    <col min="48" max="48" width="8.28125" style="8" customWidth="1"/>
    <col min="49" max="49" width="6.421875" style="8" customWidth="1"/>
    <col min="50" max="50" width="7.57421875" style="8" customWidth="1"/>
    <col min="51" max="51" width="6.00390625" style="8" customWidth="1"/>
    <col min="52" max="52" width="6.28125" style="8" customWidth="1"/>
    <col min="53" max="53" width="7.57421875" style="8" customWidth="1"/>
    <col min="54" max="54" width="6.28125" style="8" customWidth="1"/>
    <col min="55" max="55" width="6.57421875" style="8" customWidth="1"/>
    <col min="56" max="56" width="7.00390625" style="8" customWidth="1"/>
    <col min="57" max="57" width="6.421875" style="8" bestFit="1" customWidth="1"/>
    <col min="58" max="58" width="8.7109375" style="8" bestFit="1" customWidth="1"/>
    <col min="59" max="59" width="9.7109375" style="8" bestFit="1" customWidth="1"/>
    <col min="60" max="60" width="6.57421875" style="8" customWidth="1"/>
    <col min="61" max="61" width="8.28125" style="8" bestFit="1" customWidth="1"/>
    <col min="62" max="62" width="6.7109375" style="8" customWidth="1"/>
    <col min="63" max="63" width="9.140625" style="8" customWidth="1"/>
    <col min="64" max="64" width="20.421875" style="8" customWidth="1"/>
    <col min="65" max="65" width="10.140625" style="8" bestFit="1" customWidth="1"/>
    <col min="66" max="16384" width="9.140625" style="8" customWidth="1"/>
  </cols>
  <sheetData>
    <row r="1" spans="1:62" s="4" customFormat="1" ht="16.5">
      <c r="A1" s="2"/>
      <c r="B1" s="3"/>
      <c r="Q1" s="364" t="s">
        <v>95</v>
      </c>
      <c r="R1" s="364"/>
      <c r="S1" s="364"/>
      <c r="T1" s="364"/>
      <c r="AJ1" s="364" t="s">
        <v>95</v>
      </c>
      <c r="AK1" s="364"/>
      <c r="AL1" s="364"/>
      <c r="AM1" s="5"/>
      <c r="AN1" s="5"/>
      <c r="BH1" s="364" t="s">
        <v>95</v>
      </c>
      <c r="BI1" s="364"/>
      <c r="BJ1" s="364"/>
    </row>
    <row r="2" spans="1:62" s="6" customFormat="1" ht="22.5" customHeight="1">
      <c r="A2" s="366" t="s">
        <v>131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 t="s">
        <v>131</v>
      </c>
      <c r="V2" s="366"/>
      <c r="W2" s="366"/>
      <c r="X2" s="366"/>
      <c r="Y2" s="366"/>
      <c r="Z2" s="366"/>
      <c r="AA2" s="366"/>
      <c r="AB2" s="366"/>
      <c r="AC2" s="366"/>
      <c r="AD2" s="366"/>
      <c r="AE2" s="366"/>
      <c r="AF2" s="366"/>
      <c r="AG2" s="366"/>
      <c r="AH2" s="366"/>
      <c r="AI2" s="366"/>
      <c r="AJ2" s="366"/>
      <c r="AK2" s="366"/>
      <c r="AL2" s="366"/>
      <c r="AM2" s="366" t="s">
        <v>131</v>
      </c>
      <c r="AN2" s="366"/>
      <c r="AO2" s="366"/>
      <c r="AP2" s="366"/>
      <c r="AQ2" s="366"/>
      <c r="AR2" s="366"/>
      <c r="AS2" s="366"/>
      <c r="AT2" s="366"/>
      <c r="AU2" s="366"/>
      <c r="AV2" s="366"/>
      <c r="AW2" s="366"/>
      <c r="AX2" s="366"/>
      <c r="AY2" s="366"/>
      <c r="AZ2" s="366"/>
      <c r="BA2" s="366"/>
      <c r="BB2" s="366"/>
      <c r="BC2" s="366"/>
      <c r="BD2" s="366"/>
      <c r="BE2" s="366"/>
      <c r="BF2" s="366"/>
      <c r="BG2" s="366"/>
      <c r="BH2" s="366"/>
      <c r="BI2" s="366"/>
      <c r="BJ2" s="366"/>
    </row>
    <row r="3" spans="1:40" ht="15" customHeight="1">
      <c r="A3" s="7"/>
      <c r="B3" s="7"/>
      <c r="U3" s="7"/>
      <c r="V3" s="7"/>
      <c r="AM3" s="7"/>
      <c r="AN3" s="7"/>
    </row>
    <row r="4" spans="1:62" s="9" customFormat="1" ht="19.5" customHeight="1">
      <c r="A4" s="367" t="s">
        <v>30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 t="s">
        <v>30</v>
      </c>
      <c r="V4" s="367"/>
      <c r="W4" s="367"/>
      <c r="X4" s="367"/>
      <c r="Y4" s="367"/>
      <c r="Z4" s="367"/>
      <c r="AA4" s="367"/>
      <c r="AB4" s="367"/>
      <c r="AC4" s="367"/>
      <c r="AD4" s="367"/>
      <c r="AE4" s="367"/>
      <c r="AF4" s="367"/>
      <c r="AG4" s="367"/>
      <c r="AH4" s="367"/>
      <c r="AI4" s="367"/>
      <c r="AJ4" s="367"/>
      <c r="AK4" s="367"/>
      <c r="AL4" s="367"/>
      <c r="AM4" s="367" t="s">
        <v>30</v>
      </c>
      <c r="AN4" s="367"/>
      <c r="AO4" s="367"/>
      <c r="AP4" s="367"/>
      <c r="AQ4" s="367"/>
      <c r="AR4" s="367"/>
      <c r="AS4" s="367"/>
      <c r="AT4" s="367"/>
      <c r="AU4" s="367"/>
      <c r="AV4" s="367"/>
      <c r="AW4" s="367"/>
      <c r="AX4" s="367"/>
      <c r="AY4" s="367"/>
      <c r="AZ4" s="367"/>
      <c r="BA4" s="367"/>
      <c r="BB4" s="367"/>
      <c r="BC4" s="367"/>
      <c r="BD4" s="367"/>
      <c r="BE4" s="367"/>
      <c r="BF4" s="367"/>
      <c r="BG4" s="367"/>
      <c r="BH4" s="367"/>
      <c r="BI4" s="367"/>
      <c r="BJ4" s="367"/>
    </row>
    <row r="5" spans="1:40" ht="13.5" customHeight="1">
      <c r="A5" s="10"/>
      <c r="B5" s="10"/>
      <c r="U5" s="10"/>
      <c r="V5" s="10"/>
      <c r="AM5" s="10"/>
      <c r="AN5" s="10"/>
    </row>
    <row r="6" spans="1:62" s="11" customFormat="1" ht="22.5" customHeight="1">
      <c r="A6" s="368" t="s">
        <v>143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8"/>
      <c r="U6" s="368" t="s">
        <v>143</v>
      </c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68"/>
      <c r="AI6" s="368"/>
      <c r="AJ6" s="368"/>
      <c r="AK6" s="368"/>
      <c r="AL6" s="368"/>
      <c r="AM6" s="368" t="s">
        <v>143</v>
      </c>
      <c r="AN6" s="368"/>
      <c r="AO6" s="368"/>
      <c r="AP6" s="368"/>
      <c r="AQ6" s="368"/>
      <c r="AR6" s="368"/>
      <c r="AS6" s="368"/>
      <c r="AT6" s="368"/>
      <c r="AU6" s="368"/>
      <c r="AV6" s="368"/>
      <c r="AW6" s="368"/>
      <c r="AX6" s="368"/>
      <c r="AY6" s="368"/>
      <c r="AZ6" s="368"/>
      <c r="BA6" s="368"/>
      <c r="BB6" s="368"/>
      <c r="BC6" s="368"/>
      <c r="BD6" s="368"/>
      <c r="BE6" s="368"/>
      <c r="BF6" s="368"/>
      <c r="BG6" s="368"/>
      <c r="BH6" s="368"/>
      <c r="BI6" s="368"/>
      <c r="BJ6" s="368"/>
    </row>
    <row r="7" spans="1:2" ht="13.5" customHeight="1">
      <c r="A7" s="10"/>
      <c r="B7" s="10"/>
    </row>
    <row r="8" spans="1:2" ht="21" customHeight="1">
      <c r="A8" s="12" t="s">
        <v>31</v>
      </c>
      <c r="B8" s="10"/>
    </row>
    <row r="9" spans="2:62" ht="20.25">
      <c r="B9" s="8"/>
      <c r="C9" s="369">
        <v>1</v>
      </c>
      <c r="D9" s="369"/>
      <c r="E9" s="369"/>
      <c r="F9" s="369"/>
      <c r="G9" s="369"/>
      <c r="H9" s="369"/>
      <c r="I9" s="369">
        <v>2</v>
      </c>
      <c r="J9" s="369"/>
      <c r="K9" s="369"/>
      <c r="L9" s="369"/>
      <c r="M9" s="369"/>
      <c r="N9" s="369"/>
      <c r="O9" s="369">
        <v>3</v>
      </c>
      <c r="P9" s="369"/>
      <c r="Q9" s="369"/>
      <c r="R9" s="369"/>
      <c r="S9" s="369"/>
      <c r="T9" s="369"/>
      <c r="U9" s="369">
        <v>4</v>
      </c>
      <c r="V9" s="369"/>
      <c r="W9" s="369"/>
      <c r="X9" s="369"/>
      <c r="Y9" s="369"/>
      <c r="Z9" s="369"/>
      <c r="AA9" s="369">
        <v>5</v>
      </c>
      <c r="AB9" s="369"/>
      <c r="AC9" s="369"/>
      <c r="AD9" s="369"/>
      <c r="AE9" s="369"/>
      <c r="AF9" s="369"/>
      <c r="AG9" s="379">
        <v>6</v>
      </c>
      <c r="AH9" s="379"/>
      <c r="AI9" s="379"/>
      <c r="AJ9" s="379"/>
      <c r="AK9" s="379"/>
      <c r="AL9" s="379"/>
      <c r="AM9" s="379">
        <v>7</v>
      </c>
      <c r="AN9" s="379"/>
      <c r="AO9" s="379"/>
      <c r="AP9" s="379"/>
      <c r="AQ9" s="379"/>
      <c r="AR9" s="379"/>
      <c r="AS9" s="379">
        <v>8</v>
      </c>
      <c r="AT9" s="379"/>
      <c r="AU9" s="379"/>
      <c r="AV9" s="379"/>
      <c r="AW9" s="379"/>
      <c r="AX9" s="379"/>
      <c r="AY9" s="379">
        <v>9</v>
      </c>
      <c r="AZ9" s="379"/>
      <c r="BA9" s="379"/>
      <c r="BB9" s="379"/>
      <c r="BC9" s="379"/>
      <c r="BD9" s="379"/>
      <c r="BE9" s="380">
        <v>10</v>
      </c>
      <c r="BF9" s="380"/>
      <c r="BG9" s="380"/>
      <c r="BH9" s="380"/>
      <c r="BI9" s="380"/>
      <c r="BJ9" s="380"/>
    </row>
    <row r="10" spans="1:62" s="13" customFormat="1" ht="22.5" customHeight="1">
      <c r="A10" s="370" t="s">
        <v>0</v>
      </c>
      <c r="B10" s="373" t="s">
        <v>96</v>
      </c>
      <c r="C10" s="365" t="s">
        <v>46</v>
      </c>
      <c r="D10" s="365"/>
      <c r="E10" s="365"/>
      <c r="F10" s="365"/>
      <c r="G10" s="365"/>
      <c r="H10" s="365"/>
      <c r="I10" s="376" t="s">
        <v>47</v>
      </c>
      <c r="J10" s="377"/>
      <c r="K10" s="377"/>
      <c r="L10" s="377"/>
      <c r="M10" s="377"/>
      <c r="N10" s="378"/>
      <c r="O10" s="376" t="s">
        <v>48</v>
      </c>
      <c r="P10" s="377"/>
      <c r="Q10" s="377"/>
      <c r="R10" s="377"/>
      <c r="S10" s="377"/>
      <c r="T10" s="378"/>
      <c r="U10" s="376" t="s">
        <v>97</v>
      </c>
      <c r="V10" s="377"/>
      <c r="W10" s="377"/>
      <c r="X10" s="377"/>
      <c r="Y10" s="377"/>
      <c r="Z10" s="377"/>
      <c r="AA10" s="376" t="s">
        <v>49</v>
      </c>
      <c r="AB10" s="377"/>
      <c r="AC10" s="377"/>
      <c r="AD10" s="377"/>
      <c r="AE10" s="377"/>
      <c r="AF10" s="377"/>
      <c r="AG10" s="365" t="s">
        <v>50</v>
      </c>
      <c r="AH10" s="365"/>
      <c r="AI10" s="365"/>
      <c r="AJ10" s="365"/>
      <c r="AK10" s="365"/>
      <c r="AL10" s="365"/>
      <c r="AM10" s="365" t="s">
        <v>51</v>
      </c>
      <c r="AN10" s="365"/>
      <c r="AO10" s="365"/>
      <c r="AP10" s="365"/>
      <c r="AQ10" s="365"/>
      <c r="AR10" s="365"/>
      <c r="AS10" s="365" t="s">
        <v>52</v>
      </c>
      <c r="AT10" s="365"/>
      <c r="AU10" s="365"/>
      <c r="AV10" s="365"/>
      <c r="AW10" s="365"/>
      <c r="AX10" s="365"/>
      <c r="AY10" s="365" t="s">
        <v>53</v>
      </c>
      <c r="AZ10" s="365"/>
      <c r="BA10" s="365"/>
      <c r="BB10" s="365"/>
      <c r="BC10" s="365"/>
      <c r="BD10" s="365"/>
      <c r="BE10" s="365" t="s">
        <v>100</v>
      </c>
      <c r="BF10" s="365"/>
      <c r="BG10" s="365"/>
      <c r="BH10" s="365"/>
      <c r="BI10" s="365"/>
      <c r="BJ10" s="365"/>
    </row>
    <row r="11" spans="1:62" s="13" customFormat="1" ht="28.5" customHeight="1">
      <c r="A11" s="371"/>
      <c r="B11" s="374"/>
      <c r="C11" s="365" t="s">
        <v>54</v>
      </c>
      <c r="D11" s="365"/>
      <c r="E11" s="365"/>
      <c r="F11" s="365" t="s">
        <v>55</v>
      </c>
      <c r="G11" s="365"/>
      <c r="H11" s="365"/>
      <c r="I11" s="365" t="s">
        <v>54</v>
      </c>
      <c r="J11" s="365"/>
      <c r="K11" s="365"/>
      <c r="L11" s="365" t="s">
        <v>55</v>
      </c>
      <c r="M11" s="365"/>
      <c r="N11" s="365"/>
      <c r="O11" s="365" t="s">
        <v>54</v>
      </c>
      <c r="P11" s="365"/>
      <c r="Q11" s="365"/>
      <c r="R11" s="365" t="s">
        <v>55</v>
      </c>
      <c r="S11" s="365"/>
      <c r="T11" s="365"/>
      <c r="U11" s="365" t="s">
        <v>54</v>
      </c>
      <c r="V11" s="365"/>
      <c r="W11" s="365"/>
      <c r="X11" s="365" t="s">
        <v>55</v>
      </c>
      <c r="Y11" s="365"/>
      <c r="Z11" s="365"/>
      <c r="AA11" s="365" t="s">
        <v>54</v>
      </c>
      <c r="AB11" s="365"/>
      <c r="AC11" s="365"/>
      <c r="AD11" s="365" t="s">
        <v>55</v>
      </c>
      <c r="AE11" s="365"/>
      <c r="AF11" s="365"/>
      <c r="AG11" s="365" t="s">
        <v>54</v>
      </c>
      <c r="AH11" s="365"/>
      <c r="AI11" s="365"/>
      <c r="AJ11" s="365" t="s">
        <v>55</v>
      </c>
      <c r="AK11" s="365"/>
      <c r="AL11" s="365"/>
      <c r="AM11" s="365" t="s">
        <v>54</v>
      </c>
      <c r="AN11" s="365"/>
      <c r="AO11" s="365"/>
      <c r="AP11" s="365" t="s">
        <v>55</v>
      </c>
      <c r="AQ11" s="365"/>
      <c r="AR11" s="365"/>
      <c r="AS11" s="365" t="s">
        <v>54</v>
      </c>
      <c r="AT11" s="365"/>
      <c r="AU11" s="365"/>
      <c r="AV11" s="365" t="s">
        <v>55</v>
      </c>
      <c r="AW11" s="365"/>
      <c r="AX11" s="365"/>
      <c r="AY11" s="365" t="s">
        <v>54</v>
      </c>
      <c r="AZ11" s="365"/>
      <c r="BA11" s="365"/>
      <c r="BB11" s="365" t="s">
        <v>55</v>
      </c>
      <c r="BC11" s="365"/>
      <c r="BD11" s="365"/>
      <c r="BE11" s="365" t="s">
        <v>54</v>
      </c>
      <c r="BF11" s="365"/>
      <c r="BG11" s="365"/>
      <c r="BH11" s="365" t="s">
        <v>55</v>
      </c>
      <c r="BI11" s="365"/>
      <c r="BJ11" s="365"/>
    </row>
    <row r="12" spans="1:62" s="14" customFormat="1" ht="28.5" customHeight="1">
      <c r="A12" s="372"/>
      <c r="B12" s="375"/>
      <c r="C12" s="361" t="s">
        <v>56</v>
      </c>
      <c r="D12" s="361"/>
      <c r="E12" s="359" t="s">
        <v>57</v>
      </c>
      <c r="F12" s="361" t="s">
        <v>56</v>
      </c>
      <c r="G12" s="361"/>
      <c r="H12" s="359" t="s">
        <v>57</v>
      </c>
      <c r="I12" s="361" t="s">
        <v>56</v>
      </c>
      <c r="J12" s="361"/>
      <c r="K12" s="359" t="s">
        <v>57</v>
      </c>
      <c r="L12" s="361" t="s">
        <v>56</v>
      </c>
      <c r="M12" s="361"/>
      <c r="N12" s="359" t="s">
        <v>57</v>
      </c>
      <c r="O12" s="361" t="s">
        <v>56</v>
      </c>
      <c r="P12" s="361"/>
      <c r="Q12" s="359" t="s">
        <v>57</v>
      </c>
      <c r="R12" s="361" t="s">
        <v>56</v>
      </c>
      <c r="S12" s="361"/>
      <c r="T12" s="359" t="s">
        <v>57</v>
      </c>
      <c r="U12" s="361" t="s">
        <v>56</v>
      </c>
      <c r="V12" s="361"/>
      <c r="W12" s="359" t="s">
        <v>57</v>
      </c>
      <c r="X12" s="361" t="s">
        <v>56</v>
      </c>
      <c r="Y12" s="361"/>
      <c r="Z12" s="359" t="s">
        <v>57</v>
      </c>
      <c r="AA12" s="361" t="s">
        <v>56</v>
      </c>
      <c r="AB12" s="361"/>
      <c r="AC12" s="359" t="s">
        <v>57</v>
      </c>
      <c r="AD12" s="361" t="s">
        <v>56</v>
      </c>
      <c r="AE12" s="361"/>
      <c r="AF12" s="359" t="s">
        <v>57</v>
      </c>
      <c r="AG12" s="361" t="s">
        <v>56</v>
      </c>
      <c r="AH12" s="361"/>
      <c r="AI12" s="359" t="s">
        <v>57</v>
      </c>
      <c r="AJ12" s="361" t="s">
        <v>56</v>
      </c>
      <c r="AK12" s="361"/>
      <c r="AL12" s="359" t="s">
        <v>57</v>
      </c>
      <c r="AM12" s="361" t="s">
        <v>56</v>
      </c>
      <c r="AN12" s="361"/>
      <c r="AO12" s="359" t="s">
        <v>57</v>
      </c>
      <c r="AP12" s="361" t="s">
        <v>56</v>
      </c>
      <c r="AQ12" s="361"/>
      <c r="AR12" s="359" t="s">
        <v>57</v>
      </c>
      <c r="AS12" s="361" t="s">
        <v>56</v>
      </c>
      <c r="AT12" s="361"/>
      <c r="AU12" s="359" t="s">
        <v>57</v>
      </c>
      <c r="AV12" s="361" t="s">
        <v>56</v>
      </c>
      <c r="AW12" s="361"/>
      <c r="AX12" s="359" t="s">
        <v>57</v>
      </c>
      <c r="AY12" s="361" t="s">
        <v>56</v>
      </c>
      <c r="AZ12" s="361"/>
      <c r="BA12" s="359" t="s">
        <v>57</v>
      </c>
      <c r="BB12" s="361" t="s">
        <v>56</v>
      </c>
      <c r="BC12" s="361"/>
      <c r="BD12" s="359" t="s">
        <v>57</v>
      </c>
      <c r="BE12" s="361" t="s">
        <v>56</v>
      </c>
      <c r="BF12" s="361"/>
      <c r="BG12" s="359" t="s">
        <v>57</v>
      </c>
      <c r="BH12" s="361" t="s">
        <v>56</v>
      </c>
      <c r="BI12" s="361"/>
      <c r="BJ12" s="359" t="s">
        <v>57</v>
      </c>
    </row>
    <row r="13" spans="1:62" s="18" customFormat="1" ht="13.5" customHeight="1">
      <c r="A13" s="15"/>
      <c r="B13" s="16"/>
      <c r="C13" s="17" t="s">
        <v>58</v>
      </c>
      <c r="D13" s="17" t="s">
        <v>59</v>
      </c>
      <c r="E13" s="360"/>
      <c r="F13" s="17" t="s">
        <v>58</v>
      </c>
      <c r="G13" s="17" t="s">
        <v>59</v>
      </c>
      <c r="H13" s="360"/>
      <c r="I13" s="17" t="s">
        <v>58</v>
      </c>
      <c r="J13" s="17" t="s">
        <v>60</v>
      </c>
      <c r="K13" s="360"/>
      <c r="L13" s="17" t="s">
        <v>58</v>
      </c>
      <c r="M13" s="17" t="s">
        <v>60</v>
      </c>
      <c r="N13" s="360"/>
      <c r="O13" s="17" t="s">
        <v>58</v>
      </c>
      <c r="P13" s="17" t="s">
        <v>61</v>
      </c>
      <c r="Q13" s="360"/>
      <c r="R13" s="17" t="s">
        <v>58</v>
      </c>
      <c r="S13" s="17" t="s">
        <v>61</v>
      </c>
      <c r="T13" s="360"/>
      <c r="U13" s="17" t="s">
        <v>58</v>
      </c>
      <c r="V13" s="17" t="s">
        <v>98</v>
      </c>
      <c r="W13" s="360"/>
      <c r="X13" s="17" t="s">
        <v>58</v>
      </c>
      <c r="Y13" s="17" t="s">
        <v>98</v>
      </c>
      <c r="Z13" s="360"/>
      <c r="AA13" s="17" t="s">
        <v>58</v>
      </c>
      <c r="AB13" s="17" t="s">
        <v>59</v>
      </c>
      <c r="AC13" s="360"/>
      <c r="AD13" s="17" t="s">
        <v>58</v>
      </c>
      <c r="AE13" s="17" t="s">
        <v>59</v>
      </c>
      <c r="AF13" s="360"/>
      <c r="AG13" s="17" t="s">
        <v>58</v>
      </c>
      <c r="AH13" s="17" t="s">
        <v>60</v>
      </c>
      <c r="AI13" s="360"/>
      <c r="AJ13" s="17" t="s">
        <v>58</v>
      </c>
      <c r="AK13" s="17" t="s">
        <v>60</v>
      </c>
      <c r="AL13" s="360"/>
      <c r="AM13" s="17" t="s">
        <v>58</v>
      </c>
      <c r="AN13" s="17" t="s">
        <v>61</v>
      </c>
      <c r="AO13" s="360"/>
      <c r="AP13" s="17" t="s">
        <v>58</v>
      </c>
      <c r="AQ13" s="17" t="s">
        <v>61</v>
      </c>
      <c r="AR13" s="360"/>
      <c r="AS13" s="17" t="s">
        <v>58</v>
      </c>
      <c r="AT13" s="17" t="s">
        <v>61</v>
      </c>
      <c r="AU13" s="360"/>
      <c r="AV13" s="17" t="s">
        <v>58</v>
      </c>
      <c r="AW13" s="17" t="s">
        <v>61</v>
      </c>
      <c r="AX13" s="360"/>
      <c r="AY13" s="362" t="s">
        <v>58</v>
      </c>
      <c r="AZ13" s="363"/>
      <c r="BA13" s="360"/>
      <c r="BB13" s="362" t="s">
        <v>58</v>
      </c>
      <c r="BC13" s="363"/>
      <c r="BD13" s="360"/>
      <c r="BE13" s="362" t="s">
        <v>58</v>
      </c>
      <c r="BF13" s="363"/>
      <c r="BG13" s="360"/>
      <c r="BH13" s="362" t="s">
        <v>58</v>
      </c>
      <c r="BI13" s="363"/>
      <c r="BJ13" s="360"/>
    </row>
    <row r="14" spans="1:65" s="19" customFormat="1" ht="115.5" customHeight="1">
      <c r="A14" s="91"/>
      <c r="B14" s="92" t="s">
        <v>99</v>
      </c>
      <c r="C14" s="94">
        <v>48</v>
      </c>
      <c r="D14" s="259">
        <v>2</v>
      </c>
      <c r="E14" s="259">
        <v>30.104660000000003</v>
      </c>
      <c r="F14" s="94">
        <v>45</v>
      </c>
      <c r="G14" s="259">
        <v>735</v>
      </c>
      <c r="H14" s="259">
        <v>88.92599</v>
      </c>
      <c r="I14" s="94">
        <v>22</v>
      </c>
      <c r="J14" s="259">
        <v>1.4</v>
      </c>
      <c r="K14" s="259">
        <v>7.45213</v>
      </c>
      <c r="L14" s="94">
        <v>100</v>
      </c>
      <c r="M14" s="259">
        <v>4.92</v>
      </c>
      <c r="N14" s="259">
        <v>28.842109999999998</v>
      </c>
      <c r="O14" s="94">
        <v>265</v>
      </c>
      <c r="P14" s="259">
        <v>28.5</v>
      </c>
      <c r="Q14" s="259">
        <v>271.71324</v>
      </c>
      <c r="R14" s="94">
        <v>161</v>
      </c>
      <c r="S14" s="259">
        <v>12</v>
      </c>
      <c r="T14" s="259">
        <v>195.5079</v>
      </c>
      <c r="U14" s="94">
        <v>405</v>
      </c>
      <c r="V14" s="259">
        <v>20</v>
      </c>
      <c r="W14" s="259">
        <v>179.01137999999997</v>
      </c>
      <c r="X14" s="94">
        <v>543</v>
      </c>
      <c r="Y14" s="259">
        <v>0</v>
      </c>
      <c r="Z14" s="259">
        <v>101.20121</v>
      </c>
      <c r="AA14" s="94">
        <v>2</v>
      </c>
      <c r="AB14" s="259">
        <v>2</v>
      </c>
      <c r="AC14" s="259">
        <v>0.44496</v>
      </c>
      <c r="AD14" s="94">
        <v>0</v>
      </c>
      <c r="AE14" s="259">
        <v>0</v>
      </c>
      <c r="AF14" s="259">
        <v>0</v>
      </c>
      <c r="AG14" s="94">
        <v>192</v>
      </c>
      <c r="AH14" s="259">
        <v>40.71</v>
      </c>
      <c r="AI14" s="259">
        <v>123.02938</v>
      </c>
      <c r="AJ14" s="94">
        <v>76</v>
      </c>
      <c r="AK14" s="259">
        <v>3812.34</v>
      </c>
      <c r="AL14" s="259">
        <v>112.51814999999999</v>
      </c>
      <c r="AM14" s="94">
        <v>241</v>
      </c>
      <c r="AN14" s="259">
        <v>1345.0000833333334</v>
      </c>
      <c r="AO14" s="259">
        <v>301.42078</v>
      </c>
      <c r="AP14" s="94">
        <v>81</v>
      </c>
      <c r="AQ14" s="259">
        <v>9.00035548245614</v>
      </c>
      <c r="AR14" s="259">
        <v>178.38272999999998</v>
      </c>
      <c r="AS14" s="94">
        <v>98</v>
      </c>
      <c r="AT14" s="259">
        <v>39.42472166666667</v>
      </c>
      <c r="AU14" s="259">
        <v>449.54132</v>
      </c>
      <c r="AV14" s="94">
        <v>50</v>
      </c>
      <c r="AW14" s="259">
        <v>2.00125</v>
      </c>
      <c r="AX14" s="259">
        <v>168.02908</v>
      </c>
      <c r="AY14" s="94">
        <v>0</v>
      </c>
      <c r="AZ14" s="259">
        <v>0</v>
      </c>
      <c r="BA14" s="259">
        <v>268</v>
      </c>
      <c r="BB14" s="94">
        <v>177</v>
      </c>
      <c r="BC14" s="259">
        <v>21.1432</v>
      </c>
      <c r="BD14" s="259">
        <v>484.83434</v>
      </c>
      <c r="BE14" s="358">
        <f>C14+I14+O14+U14+AA14+AG14+AM14+AS14+AY14</f>
        <v>1273</v>
      </c>
      <c r="BF14" s="358"/>
      <c r="BG14" s="95">
        <f>E14+K14+Q14+W14+AC14+AI14+AH24+AO14+AU14+BA14</f>
        <v>1630.71785</v>
      </c>
      <c r="BH14" s="358">
        <f>F14+L14+R14+X14+AD14+AJ14+AP14+AV14+BB14</f>
        <v>1233</v>
      </c>
      <c r="BI14" s="358"/>
      <c r="BJ14" s="96">
        <f>H14+N14+T14+Z14+AF14+AL14+AR14+AX14+BD14</f>
        <v>1358.2415099999998</v>
      </c>
      <c r="BK14" s="77"/>
      <c r="BL14" s="250">
        <f>BG14+BJ14</f>
        <v>2988.95936</v>
      </c>
      <c r="BM14" s="93">
        <f>'Part-II'!L22+'Part-II'!M22+'Part-II'!N22</f>
        <v>2988.95936</v>
      </c>
    </row>
    <row r="15" spans="1:65" s="19" customFormat="1" ht="15">
      <c r="A15" s="79"/>
      <c r="B15" s="80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2"/>
      <c r="BF15" s="82"/>
      <c r="BG15" s="20"/>
      <c r="BH15" s="83"/>
      <c r="BI15" s="82"/>
      <c r="BJ15" s="20"/>
      <c r="BK15" s="244"/>
      <c r="BL15" s="243"/>
      <c r="BM15" s="78"/>
    </row>
    <row r="16" spans="1:65" s="19" customFormat="1" ht="33.75" customHeight="1">
      <c r="A16" s="79"/>
      <c r="B16" s="8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149"/>
      <c r="BH16" s="90"/>
      <c r="BI16" s="90"/>
      <c r="BJ16" s="90"/>
      <c r="BK16" s="90"/>
      <c r="BL16" s="249"/>
      <c r="BM16" s="149"/>
    </row>
    <row r="17" spans="18:65" ht="16.5">
      <c r="R17" s="48" t="s">
        <v>140</v>
      </c>
      <c r="AJ17" s="48" t="s">
        <v>140</v>
      </c>
      <c r="AN17" s="22"/>
      <c r="AO17" s="76"/>
      <c r="AP17" s="22"/>
      <c r="AQ17" s="22"/>
      <c r="AR17" s="76"/>
      <c r="AS17" s="22"/>
      <c r="AT17" s="22"/>
      <c r="BF17" s="22"/>
      <c r="BH17" s="48" t="s">
        <v>140</v>
      </c>
      <c r="BM17" s="22"/>
    </row>
    <row r="18" spans="18:60" ht="16.5">
      <c r="R18" s="49" t="s">
        <v>113</v>
      </c>
      <c r="AJ18" s="49" t="s">
        <v>113</v>
      </c>
      <c r="AN18" s="22"/>
      <c r="AO18" s="76"/>
      <c r="AP18" s="22"/>
      <c r="AQ18" s="22"/>
      <c r="AR18" s="76"/>
      <c r="AS18" s="22"/>
      <c r="AT18" s="22"/>
      <c r="BF18" s="23"/>
      <c r="BH18" s="49" t="s">
        <v>113</v>
      </c>
    </row>
    <row r="19" spans="18:60" ht="16.5">
      <c r="R19" s="49" t="s">
        <v>101</v>
      </c>
      <c r="AJ19" s="49" t="s">
        <v>101</v>
      </c>
      <c r="AN19" s="22"/>
      <c r="AO19" s="76"/>
      <c r="AP19" s="22"/>
      <c r="AQ19" s="22"/>
      <c r="AR19" s="76"/>
      <c r="AS19" s="22"/>
      <c r="AT19" s="22"/>
      <c r="BH19" s="49" t="s">
        <v>101</v>
      </c>
    </row>
    <row r="20" spans="18:60" ht="16.5">
      <c r="R20" s="50"/>
      <c r="AJ20" s="50"/>
      <c r="AN20" s="22"/>
      <c r="AO20" s="76"/>
      <c r="AP20" s="22"/>
      <c r="AQ20" s="22"/>
      <c r="AR20" s="76"/>
      <c r="AS20" s="22"/>
      <c r="AT20" s="22"/>
      <c r="BH20" s="50"/>
    </row>
    <row r="21" spans="18:60" ht="16.5">
      <c r="R21" s="49"/>
      <c r="AN21" s="22"/>
      <c r="AO21" s="76"/>
      <c r="AP21" s="22"/>
      <c r="AQ21" s="22"/>
      <c r="AR21" s="76"/>
      <c r="AS21" s="22"/>
      <c r="AT21" s="22"/>
      <c r="BH21" s="49"/>
    </row>
    <row r="22" spans="40:46" ht="15">
      <c r="AN22" s="22"/>
      <c r="AO22" s="76"/>
      <c r="AP22" s="22"/>
      <c r="AQ22" s="22"/>
      <c r="AR22" s="76"/>
      <c r="AS22" s="22"/>
      <c r="AT22" s="22"/>
    </row>
    <row r="23" spans="40:46" ht="15">
      <c r="AN23" s="22"/>
      <c r="AO23" s="76"/>
      <c r="AP23" s="22"/>
      <c r="AQ23" s="22"/>
      <c r="AR23" s="76"/>
      <c r="AS23" s="22"/>
      <c r="AT23" s="22"/>
    </row>
    <row r="24" spans="40:46" ht="15">
      <c r="AN24" s="22"/>
      <c r="AO24" s="76"/>
      <c r="AP24" s="22"/>
      <c r="AQ24" s="22"/>
      <c r="AR24" s="76"/>
      <c r="AS24" s="22"/>
      <c r="AT24" s="22"/>
    </row>
    <row r="25" spans="40:46" ht="15">
      <c r="AN25" s="22"/>
      <c r="AO25" s="76"/>
      <c r="AP25" s="22"/>
      <c r="AQ25" s="22"/>
      <c r="AR25" s="76"/>
      <c r="AS25" s="22"/>
      <c r="AT25" s="22"/>
    </row>
    <row r="26" spans="40:46" ht="15">
      <c r="AN26" s="22"/>
      <c r="AO26" s="76"/>
      <c r="AP26" s="22"/>
      <c r="AQ26" s="22"/>
      <c r="AR26" s="76"/>
      <c r="AS26" s="22"/>
      <c r="AT26" s="22"/>
    </row>
    <row r="27" spans="40:46" ht="15">
      <c r="AN27" s="22"/>
      <c r="AO27" s="76"/>
      <c r="AP27" s="22"/>
      <c r="AQ27" s="22"/>
      <c r="AR27" s="76"/>
      <c r="AS27" s="22"/>
      <c r="AT27" s="22"/>
    </row>
    <row r="28" spans="40:46" ht="15">
      <c r="AN28" s="22"/>
      <c r="AO28" s="76"/>
      <c r="AP28" s="22"/>
      <c r="AQ28" s="22"/>
      <c r="AR28" s="76"/>
      <c r="AS28" s="22"/>
      <c r="AT28" s="22"/>
    </row>
    <row r="29" spans="40:45" ht="15">
      <c r="AN29" s="22"/>
      <c r="AO29" s="22"/>
      <c r="AP29" s="22"/>
      <c r="AQ29" s="22"/>
      <c r="AR29" s="22"/>
      <c r="AS29" s="22"/>
    </row>
  </sheetData>
  <sheetProtection/>
  <mergeCells count="100">
    <mergeCell ref="BA12:BA13"/>
    <mergeCell ref="U9:Z9"/>
    <mergeCell ref="T12:T13"/>
    <mergeCell ref="AP12:AQ12"/>
    <mergeCell ref="AG9:AL9"/>
    <mergeCell ref="AI12:AI13"/>
    <mergeCell ref="AO12:AO13"/>
    <mergeCell ref="AP11:AR11"/>
    <mergeCell ref="BE10:BJ10"/>
    <mergeCell ref="BH11:BJ11"/>
    <mergeCell ref="BJ12:BJ13"/>
    <mergeCell ref="BE13:BF13"/>
    <mergeCell ref="BE12:BF12"/>
    <mergeCell ref="BH13:BI13"/>
    <mergeCell ref="BG12:BG13"/>
    <mergeCell ref="BH12:BI12"/>
    <mergeCell ref="BE11:BG11"/>
    <mergeCell ref="Q12:Q13"/>
    <mergeCell ref="U12:V12"/>
    <mergeCell ref="AJ11:AL11"/>
    <mergeCell ref="AL12:AL13"/>
    <mergeCell ref="AA12:AB12"/>
    <mergeCell ref="AG11:AI11"/>
    <mergeCell ref="AM2:BJ2"/>
    <mergeCell ref="AM4:BJ4"/>
    <mergeCell ref="AM6:BJ6"/>
    <mergeCell ref="AM9:AR9"/>
    <mergeCell ref="BE9:BJ9"/>
    <mergeCell ref="AY9:BD9"/>
    <mergeCell ref="AS9:AX9"/>
    <mergeCell ref="A4:T4"/>
    <mergeCell ref="A6:T6"/>
    <mergeCell ref="AY10:BD10"/>
    <mergeCell ref="AG10:AL10"/>
    <mergeCell ref="I9:N9"/>
    <mergeCell ref="C9:H9"/>
    <mergeCell ref="AA9:AF9"/>
    <mergeCell ref="U10:Z10"/>
    <mergeCell ref="AA10:AF10"/>
    <mergeCell ref="O10:T10"/>
    <mergeCell ref="C12:D12"/>
    <mergeCell ref="BB11:BD11"/>
    <mergeCell ref="AS10:AX10"/>
    <mergeCell ref="AV11:AX11"/>
    <mergeCell ref="AY11:BA11"/>
    <mergeCell ref="AS11:AU11"/>
    <mergeCell ref="BD12:BD13"/>
    <mergeCell ref="I11:K11"/>
    <mergeCell ref="L11:N11"/>
    <mergeCell ref="L12:M12"/>
    <mergeCell ref="K12:K13"/>
    <mergeCell ref="AR12:AR13"/>
    <mergeCell ref="I12:J12"/>
    <mergeCell ref="E12:E13"/>
    <mergeCell ref="F12:G12"/>
    <mergeCell ref="AM12:AN12"/>
    <mergeCell ref="O12:P12"/>
    <mergeCell ref="Z12:Z13"/>
    <mergeCell ref="AC12:AC13"/>
    <mergeCell ref="R12:S12"/>
    <mergeCell ref="H12:H13"/>
    <mergeCell ref="Q1:T1"/>
    <mergeCell ref="A2:T2"/>
    <mergeCell ref="O9:T9"/>
    <mergeCell ref="C11:E11"/>
    <mergeCell ref="A10:A12"/>
    <mergeCell ref="B10:B12"/>
    <mergeCell ref="I10:N10"/>
    <mergeCell ref="C10:H10"/>
    <mergeCell ref="F11:H11"/>
    <mergeCell ref="N12:N13"/>
    <mergeCell ref="AJ1:AL1"/>
    <mergeCell ref="O11:Q11"/>
    <mergeCell ref="AF12:AF13"/>
    <mergeCell ref="X12:Y12"/>
    <mergeCell ref="W12:W13"/>
    <mergeCell ref="AG12:AH12"/>
    <mergeCell ref="AD12:AE12"/>
    <mergeCell ref="AJ12:AK12"/>
    <mergeCell ref="X11:Z11"/>
    <mergeCell ref="BH1:BJ1"/>
    <mergeCell ref="AM11:AO11"/>
    <mergeCell ref="AM10:AR10"/>
    <mergeCell ref="R11:T11"/>
    <mergeCell ref="U2:AL2"/>
    <mergeCell ref="U4:AL4"/>
    <mergeCell ref="U6:AL6"/>
    <mergeCell ref="U11:W11"/>
    <mergeCell ref="AA11:AC11"/>
    <mergeCell ref="AD11:AF11"/>
    <mergeCell ref="BH14:BI14"/>
    <mergeCell ref="AU12:AU13"/>
    <mergeCell ref="AS12:AT12"/>
    <mergeCell ref="BB13:BC13"/>
    <mergeCell ref="BB12:BC12"/>
    <mergeCell ref="AX12:AX13"/>
    <mergeCell ref="AY12:AZ12"/>
    <mergeCell ref="BE14:BF14"/>
    <mergeCell ref="AV12:AW12"/>
    <mergeCell ref="AY13:AZ13"/>
  </mergeCells>
  <conditionalFormatting sqref="AJ18 R18 BH18">
    <cfRule type="cellIs" priority="5" dxfId="4" operator="lessThan" stopIfTrue="1">
      <formula>0</formula>
    </cfRule>
  </conditionalFormatting>
  <conditionalFormatting sqref="D16:BM16 C14:BD16 BH15:BH16 BL15:BL16">
    <cfRule type="cellIs" priority="3" dxfId="5" operator="lessThan" stopIfTrue="1">
      <formula>0</formula>
    </cfRule>
  </conditionalFormatting>
  <printOptions horizontalCentered="1"/>
  <pageMargins left="0.5" right="0.28" top="0.75" bottom="0.75" header="0.5" footer="0.5"/>
  <pageSetup horizontalDpi="600" verticalDpi="600" orientation="landscape" paperSize="9" scale="69" r:id="rId1"/>
  <colBreaks count="2" manualBreakCount="2">
    <brk id="20" max="65535" man="1"/>
    <brk id="3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23"/>
  <sheetViews>
    <sheetView view="pageBreakPreview" zoomScale="70" zoomScaleNormal="85" zoomScaleSheetLayoutView="7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H9" sqref="H9"/>
    </sheetView>
  </sheetViews>
  <sheetFormatPr defaultColWidth="9.140625" defaultRowHeight="24.75" customHeight="1"/>
  <cols>
    <col min="1" max="1" width="5.57421875" style="151" customWidth="1"/>
    <col min="2" max="2" width="24.28125" style="151" customWidth="1"/>
    <col min="3" max="3" width="13.57421875" style="151" customWidth="1"/>
    <col min="4" max="4" width="12.8515625" style="151" customWidth="1"/>
    <col min="5" max="5" width="12.57421875" style="110" customWidth="1"/>
    <col min="6" max="6" width="13.7109375" style="110" customWidth="1"/>
    <col min="7" max="7" width="15.28125" style="151" customWidth="1"/>
    <col min="8" max="8" width="17.7109375" style="151" customWidth="1"/>
    <col min="9" max="9" width="11.00390625" style="151" customWidth="1"/>
    <col min="10" max="10" width="12.421875" style="151" customWidth="1"/>
    <col min="11" max="11" width="10.7109375" style="151" customWidth="1"/>
    <col min="12" max="12" width="13.28125" style="151" customWidth="1"/>
    <col min="13" max="13" width="9.140625" style="151" customWidth="1"/>
    <col min="14" max="14" width="10.00390625" style="151" bestFit="1" customWidth="1"/>
    <col min="15" max="16384" width="9.140625" style="151" customWidth="1"/>
  </cols>
  <sheetData>
    <row r="1" spans="11:12" ht="15" customHeight="1">
      <c r="K1" s="382" t="s">
        <v>65</v>
      </c>
      <c r="L1" s="382"/>
    </row>
    <row r="2" spans="1:12" ht="15" customHeight="1">
      <c r="A2" s="383" t="s">
        <v>114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</row>
    <row r="3" spans="1:12" ht="15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2" ht="15" customHeight="1">
      <c r="A4" s="384" t="s">
        <v>30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</row>
    <row r="5" ht="15" customHeight="1"/>
    <row r="6" spans="1:12" ht="15" customHeight="1">
      <c r="A6" s="385" t="s">
        <v>144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</row>
    <row r="7" spans="3:12" ht="15" customHeight="1">
      <c r="C7" s="153"/>
      <c r="D7" s="153"/>
      <c r="E7" s="153"/>
      <c r="F7" s="153"/>
      <c r="G7" s="153"/>
      <c r="H7" s="153"/>
      <c r="I7" s="153"/>
      <c r="J7" s="153"/>
      <c r="K7" s="153"/>
      <c r="L7" s="153"/>
    </row>
    <row r="8" spans="1:12" ht="58.5" customHeight="1">
      <c r="A8" s="381" t="s">
        <v>0</v>
      </c>
      <c r="B8" s="381" t="s">
        <v>32</v>
      </c>
      <c r="C8" s="381" t="s">
        <v>62</v>
      </c>
      <c r="D8" s="381"/>
      <c r="E8" s="381" t="s">
        <v>66</v>
      </c>
      <c r="F8" s="381"/>
      <c r="G8" s="381" t="s">
        <v>67</v>
      </c>
      <c r="H8" s="381"/>
      <c r="I8" s="381" t="s">
        <v>68</v>
      </c>
      <c r="J8" s="381"/>
      <c r="K8" s="381" t="s">
        <v>69</v>
      </c>
      <c r="L8" s="381"/>
    </row>
    <row r="9" spans="1:12" ht="39" customHeight="1">
      <c r="A9" s="381"/>
      <c r="B9" s="381"/>
      <c r="C9" s="154" t="s">
        <v>63</v>
      </c>
      <c r="D9" s="154" t="s">
        <v>64</v>
      </c>
      <c r="E9" s="154" t="s">
        <v>63</v>
      </c>
      <c r="F9" s="154" t="s">
        <v>64</v>
      </c>
      <c r="G9" s="154" t="s">
        <v>63</v>
      </c>
      <c r="H9" s="154" t="s">
        <v>64</v>
      </c>
      <c r="I9" s="154" t="s">
        <v>63</v>
      </c>
      <c r="J9" s="154" t="s">
        <v>64</v>
      </c>
      <c r="K9" s="154" t="s">
        <v>63</v>
      </c>
      <c r="L9" s="154" t="s">
        <v>92</v>
      </c>
    </row>
    <row r="10" spans="1:12" ht="24.75" customHeight="1">
      <c r="A10" s="246">
        <v>1</v>
      </c>
      <c r="B10" s="246">
        <v>2</v>
      </c>
      <c r="C10" s="246">
        <v>3</v>
      </c>
      <c r="D10" s="246">
        <v>4</v>
      </c>
      <c r="E10" s="246">
        <v>5</v>
      </c>
      <c r="F10" s="246">
        <v>6</v>
      </c>
      <c r="G10" s="246">
        <v>7</v>
      </c>
      <c r="H10" s="246">
        <v>8</v>
      </c>
      <c r="I10" s="246">
        <v>9</v>
      </c>
      <c r="J10" s="246">
        <v>10</v>
      </c>
      <c r="K10" s="246">
        <v>11</v>
      </c>
      <c r="L10" s="246">
        <v>12</v>
      </c>
    </row>
    <row r="11" spans="1:23" s="271" customFormat="1" ht="24.75" customHeight="1">
      <c r="A11" s="252">
        <v>1</v>
      </c>
      <c r="B11" s="252" t="s">
        <v>22</v>
      </c>
      <c r="C11" s="318">
        <v>0.026609977324263036</v>
      </c>
      <c r="D11" s="318">
        <v>0.10643990929705215</v>
      </c>
      <c r="E11" s="318">
        <v>126</v>
      </c>
      <c r="F11" s="318">
        <v>9</v>
      </c>
      <c r="G11" s="318">
        <v>0</v>
      </c>
      <c r="H11" s="318">
        <v>0.1</v>
      </c>
      <c r="I11" s="318">
        <v>0</v>
      </c>
      <c r="J11" s="318">
        <v>1</v>
      </c>
      <c r="K11" s="318">
        <v>12</v>
      </c>
      <c r="L11" s="318">
        <v>12</v>
      </c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</row>
    <row r="12" spans="1:23" s="263" customFormat="1" ht="24.75" customHeight="1">
      <c r="A12" s="252">
        <v>2</v>
      </c>
      <c r="B12" s="252" t="s">
        <v>23</v>
      </c>
      <c r="C12" s="261">
        <v>0</v>
      </c>
      <c r="D12" s="261">
        <v>0</v>
      </c>
      <c r="E12" s="261">
        <v>24</v>
      </c>
      <c r="F12" s="261">
        <v>0</v>
      </c>
      <c r="G12" s="261">
        <v>0</v>
      </c>
      <c r="H12" s="261">
        <v>0</v>
      </c>
      <c r="I12" s="261">
        <v>0</v>
      </c>
      <c r="J12" s="261">
        <v>0</v>
      </c>
      <c r="K12" s="261">
        <v>0</v>
      </c>
      <c r="L12" s="261">
        <v>0</v>
      </c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</row>
    <row r="13" spans="1:23" s="263" customFormat="1" ht="24.75" customHeight="1">
      <c r="A13" s="252">
        <v>3</v>
      </c>
      <c r="B13" s="252" t="s">
        <v>24</v>
      </c>
      <c r="C13" s="318">
        <v>0</v>
      </c>
      <c r="D13" s="318">
        <v>0</v>
      </c>
      <c r="E13" s="318">
        <v>3</v>
      </c>
      <c r="F13" s="318">
        <v>7</v>
      </c>
      <c r="G13" s="318">
        <v>0</v>
      </c>
      <c r="H13" s="318">
        <v>0</v>
      </c>
      <c r="I13" s="318">
        <v>0</v>
      </c>
      <c r="J13" s="318">
        <v>0</v>
      </c>
      <c r="K13" s="318">
        <v>0</v>
      </c>
      <c r="L13" s="318">
        <v>4</v>
      </c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</row>
    <row r="14" spans="1:23" s="263" customFormat="1" ht="24.75" customHeight="1">
      <c r="A14" s="252">
        <v>4</v>
      </c>
      <c r="B14" s="252" t="s">
        <v>25</v>
      </c>
      <c r="C14" s="261">
        <v>0</v>
      </c>
      <c r="D14" s="261">
        <v>0</v>
      </c>
      <c r="E14" s="261">
        <v>0</v>
      </c>
      <c r="F14" s="261">
        <v>16</v>
      </c>
      <c r="G14" s="261">
        <v>0</v>
      </c>
      <c r="H14" s="261">
        <v>0</v>
      </c>
      <c r="I14" s="261">
        <v>0</v>
      </c>
      <c r="J14" s="261">
        <v>0</v>
      </c>
      <c r="K14" s="261">
        <v>0</v>
      </c>
      <c r="L14" s="261">
        <v>0</v>
      </c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</row>
    <row r="15" spans="1:23" s="263" customFormat="1" ht="24.75" customHeight="1">
      <c r="A15" s="252">
        <v>5</v>
      </c>
      <c r="B15" s="252" t="s">
        <v>26</v>
      </c>
      <c r="C15" s="261">
        <v>1400</v>
      </c>
      <c r="D15" s="261">
        <v>10</v>
      </c>
      <c r="E15" s="261">
        <v>10</v>
      </c>
      <c r="F15" s="261">
        <v>0</v>
      </c>
      <c r="G15" s="261">
        <v>175</v>
      </c>
      <c r="H15" s="261">
        <v>1</v>
      </c>
      <c r="I15" s="261">
        <v>5</v>
      </c>
      <c r="J15" s="261">
        <v>0</v>
      </c>
      <c r="K15" s="261">
        <v>0</v>
      </c>
      <c r="L15" s="261">
        <v>0</v>
      </c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</row>
    <row r="16" spans="1:23" s="263" customFormat="1" ht="24.75" customHeight="1">
      <c r="A16" s="252">
        <v>6</v>
      </c>
      <c r="B16" s="252" t="s">
        <v>27</v>
      </c>
      <c r="C16" s="261">
        <v>2525</v>
      </c>
      <c r="D16" s="261">
        <v>0</v>
      </c>
      <c r="E16" s="261">
        <v>0</v>
      </c>
      <c r="F16" s="261">
        <v>12</v>
      </c>
      <c r="G16" s="261">
        <v>85</v>
      </c>
      <c r="H16" s="261">
        <v>24</v>
      </c>
      <c r="I16" s="261">
        <v>0</v>
      </c>
      <c r="J16" s="261">
        <v>12</v>
      </c>
      <c r="K16" s="261">
        <v>0</v>
      </c>
      <c r="L16" s="261">
        <v>0</v>
      </c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</row>
    <row r="17" spans="1:23" s="263" customFormat="1" ht="24.75" customHeight="1">
      <c r="A17" s="252">
        <v>7</v>
      </c>
      <c r="B17" s="252" t="s">
        <v>28</v>
      </c>
      <c r="C17" s="261">
        <v>2290</v>
      </c>
      <c r="D17" s="261">
        <v>6</v>
      </c>
      <c r="E17" s="261">
        <v>0</v>
      </c>
      <c r="F17" s="261">
        <v>28</v>
      </c>
      <c r="G17" s="261">
        <v>99</v>
      </c>
      <c r="H17" s="261">
        <v>6</v>
      </c>
      <c r="I17" s="261">
        <v>0</v>
      </c>
      <c r="J17" s="261">
        <v>0</v>
      </c>
      <c r="K17" s="261">
        <v>0</v>
      </c>
      <c r="L17" s="261">
        <v>0</v>
      </c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</row>
    <row r="18" spans="1:20" s="155" customFormat="1" ht="24.75" customHeight="1">
      <c r="A18" s="114"/>
      <c r="B18" s="115" t="s">
        <v>5</v>
      </c>
      <c r="C18" s="116">
        <f aca="true" t="shared" si="0" ref="C18:L18">SUM(C11:C17)</f>
        <v>6215.026609977324</v>
      </c>
      <c r="D18" s="116">
        <f t="shared" si="0"/>
        <v>16.106439909297052</v>
      </c>
      <c r="E18" s="116">
        <f t="shared" si="0"/>
        <v>163</v>
      </c>
      <c r="F18" s="116">
        <f t="shared" si="0"/>
        <v>72</v>
      </c>
      <c r="G18" s="116">
        <f t="shared" si="0"/>
        <v>359</v>
      </c>
      <c r="H18" s="116">
        <f t="shared" si="0"/>
        <v>31.1</v>
      </c>
      <c r="I18" s="116">
        <f t="shared" si="0"/>
        <v>5</v>
      </c>
      <c r="J18" s="116">
        <f t="shared" si="0"/>
        <v>13</v>
      </c>
      <c r="K18" s="116">
        <f t="shared" si="0"/>
        <v>12</v>
      </c>
      <c r="L18" s="116">
        <f t="shared" si="0"/>
        <v>16</v>
      </c>
      <c r="O18" s="156"/>
      <c r="S18" s="156"/>
      <c r="T18" s="156"/>
    </row>
    <row r="19" s="110" customFormat="1" ht="34.5" customHeight="1">
      <c r="T19" s="153"/>
    </row>
    <row r="20" spans="3:10" ht="24.75" customHeight="1">
      <c r="C20" s="157"/>
      <c r="D20" s="157"/>
      <c r="E20" s="153"/>
      <c r="F20" s="153"/>
      <c r="G20" s="157"/>
      <c r="H20" s="157"/>
      <c r="I20" s="158"/>
      <c r="J20" s="159" t="s">
        <v>140</v>
      </c>
    </row>
    <row r="21" spans="4:10" ht="17.25" customHeight="1">
      <c r="D21" s="150"/>
      <c r="J21" s="160" t="s">
        <v>113</v>
      </c>
    </row>
    <row r="22" ht="10.5" customHeight="1">
      <c r="J22" s="160"/>
    </row>
    <row r="23" ht="17.25" customHeight="1">
      <c r="J23" s="161" t="s">
        <v>101</v>
      </c>
    </row>
    <row r="24" ht="16.5" customHeight="1"/>
  </sheetData>
  <sheetProtection/>
  <mergeCells count="11">
    <mergeCell ref="B8:B9"/>
    <mergeCell ref="C8:D8"/>
    <mergeCell ref="E8:F8"/>
    <mergeCell ref="G8:H8"/>
    <mergeCell ref="I8:J8"/>
    <mergeCell ref="K8:L8"/>
    <mergeCell ref="K1:L1"/>
    <mergeCell ref="A2:L2"/>
    <mergeCell ref="A4:L4"/>
    <mergeCell ref="A6:L6"/>
    <mergeCell ref="A8:A9"/>
  </mergeCells>
  <conditionalFormatting sqref="J23">
    <cfRule type="cellIs" priority="1" dxfId="4" operator="lessThan" stopIfTrue="1">
      <formula>0</formula>
    </cfRule>
  </conditionalFormatting>
  <printOptions horizontalCentered="1"/>
  <pageMargins left="0.5" right="0.25" top="0.5" bottom="0.5" header="0.5" footer="0.5"/>
  <pageSetup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8"/>
  <sheetViews>
    <sheetView view="pageBreakPreview" zoomScale="70" zoomScaleNormal="70" zoomScaleSheetLayoutView="70" zoomScalePageLayoutView="0" workbookViewId="0" topLeftCell="A1">
      <selection activeCell="P5" sqref="P5"/>
    </sheetView>
  </sheetViews>
  <sheetFormatPr defaultColWidth="9.140625" defaultRowHeight="15"/>
  <cols>
    <col min="1" max="1" width="6.421875" style="24" customWidth="1"/>
    <col min="2" max="2" width="16.7109375" style="24" customWidth="1"/>
    <col min="3" max="4" width="10.00390625" style="24" customWidth="1"/>
    <col min="5" max="5" width="6.00390625" style="24" bestFit="1" customWidth="1"/>
    <col min="6" max="6" width="10.28125" style="24" bestFit="1" customWidth="1"/>
    <col min="7" max="7" width="6.00390625" style="24" bestFit="1" customWidth="1"/>
    <col min="8" max="8" width="10.28125" style="24" bestFit="1" customWidth="1"/>
    <col min="9" max="9" width="6.00390625" style="24" bestFit="1" customWidth="1"/>
    <col min="10" max="10" width="10.28125" style="24" bestFit="1" customWidth="1"/>
    <col min="11" max="11" width="6.8515625" style="24" bestFit="1" customWidth="1"/>
    <col min="12" max="12" width="9.421875" style="24" customWidth="1"/>
    <col min="13" max="13" width="6.8515625" style="24" bestFit="1" customWidth="1"/>
    <col min="14" max="14" width="10.28125" style="24" bestFit="1" customWidth="1"/>
    <col min="15" max="15" width="6.8515625" style="24" bestFit="1" customWidth="1"/>
    <col min="16" max="16" width="10.28125" style="24" bestFit="1" customWidth="1"/>
    <col min="17" max="17" width="6.8515625" style="24" bestFit="1" customWidth="1"/>
    <col min="18" max="18" width="8.57421875" style="24" customWidth="1"/>
    <col min="19" max="19" width="6.8515625" style="24" bestFit="1" customWidth="1"/>
    <col min="20" max="20" width="10.28125" style="24" bestFit="1" customWidth="1"/>
    <col min="21" max="22" width="6.8515625" style="24" bestFit="1" customWidth="1"/>
    <col min="23" max="16384" width="9.140625" style="24" customWidth="1"/>
  </cols>
  <sheetData>
    <row r="1" ht="18.75" customHeight="1">
      <c r="V1" s="25" t="s">
        <v>84</v>
      </c>
    </row>
    <row r="2" spans="1:22" ht="18.75" customHeight="1">
      <c r="A2" s="395" t="s">
        <v>114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</row>
    <row r="3" spans="1:22" ht="1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 ht="15" customHeight="1">
      <c r="A4" s="396" t="s">
        <v>145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396"/>
      <c r="U4" s="396"/>
      <c r="V4" s="396"/>
    </row>
    <row r="5" spans="1:22" ht="18" customHeight="1">
      <c r="A5" s="27" t="s">
        <v>31</v>
      </c>
      <c r="B5" s="1"/>
      <c r="C5" s="28"/>
      <c r="D5" s="28"/>
      <c r="E5" s="28"/>
      <c r="F5" s="28"/>
      <c r="G5" s="28"/>
      <c r="H5" s="28"/>
      <c r="I5" s="28"/>
      <c r="L5" s="29"/>
      <c r="V5" s="30"/>
    </row>
    <row r="6" spans="2:9" ht="18" customHeight="1">
      <c r="B6" s="31"/>
      <c r="C6" s="28"/>
      <c r="D6" s="28"/>
      <c r="E6" s="28"/>
      <c r="F6" s="28"/>
      <c r="G6" s="28"/>
      <c r="H6" s="28"/>
      <c r="I6" s="28"/>
    </row>
    <row r="7" spans="1:22" s="32" customFormat="1" ht="30.75" customHeight="1">
      <c r="A7" s="387" t="s">
        <v>70</v>
      </c>
      <c r="B7" s="387" t="s">
        <v>96</v>
      </c>
      <c r="C7" s="389" t="s">
        <v>71</v>
      </c>
      <c r="D7" s="389"/>
      <c r="E7" s="387" t="s">
        <v>72</v>
      </c>
      <c r="F7" s="387"/>
      <c r="G7" s="387"/>
      <c r="H7" s="387"/>
      <c r="I7" s="387"/>
      <c r="J7" s="387"/>
      <c r="K7" s="387"/>
      <c r="L7" s="387"/>
      <c r="M7" s="388" t="s">
        <v>86</v>
      </c>
      <c r="N7" s="388"/>
      <c r="O7" s="388"/>
      <c r="P7" s="388"/>
      <c r="Q7" s="388"/>
      <c r="R7" s="388"/>
      <c r="S7" s="388"/>
      <c r="T7" s="388"/>
      <c r="U7" s="388"/>
      <c r="V7" s="388"/>
    </row>
    <row r="8" spans="1:22" s="32" customFormat="1" ht="96.75" customHeight="1">
      <c r="A8" s="387"/>
      <c r="B8" s="387"/>
      <c r="C8" s="389" t="s">
        <v>75</v>
      </c>
      <c r="D8" s="389"/>
      <c r="E8" s="387" t="s">
        <v>76</v>
      </c>
      <c r="F8" s="387"/>
      <c r="G8" s="387" t="s">
        <v>77</v>
      </c>
      <c r="H8" s="387"/>
      <c r="I8" s="387" t="s">
        <v>78</v>
      </c>
      <c r="J8" s="387"/>
      <c r="K8" s="387" t="s">
        <v>79</v>
      </c>
      <c r="L8" s="387"/>
      <c r="M8" s="386" t="s">
        <v>87</v>
      </c>
      <c r="N8" s="386"/>
      <c r="O8" s="386" t="s">
        <v>88</v>
      </c>
      <c r="P8" s="386"/>
      <c r="Q8" s="386" t="s">
        <v>89</v>
      </c>
      <c r="R8" s="386"/>
      <c r="S8" s="386" t="s">
        <v>90</v>
      </c>
      <c r="T8" s="386"/>
      <c r="U8" s="386" t="s">
        <v>91</v>
      </c>
      <c r="V8" s="388"/>
    </row>
    <row r="9" spans="1:22" s="36" customFormat="1" ht="30.75" customHeight="1">
      <c r="A9" s="387"/>
      <c r="B9" s="387"/>
      <c r="C9" s="33" t="s">
        <v>80</v>
      </c>
      <c r="D9" s="33" t="s">
        <v>81</v>
      </c>
      <c r="E9" s="34" t="s">
        <v>80</v>
      </c>
      <c r="F9" s="34" t="s">
        <v>81</v>
      </c>
      <c r="G9" s="34" t="s">
        <v>80</v>
      </c>
      <c r="H9" s="34" t="s">
        <v>81</v>
      </c>
      <c r="I9" s="34" t="s">
        <v>80</v>
      </c>
      <c r="J9" s="34" t="s">
        <v>81</v>
      </c>
      <c r="K9" s="34" t="s">
        <v>80</v>
      </c>
      <c r="L9" s="34" t="s">
        <v>81</v>
      </c>
      <c r="M9" s="35" t="s">
        <v>80</v>
      </c>
      <c r="N9" s="35" t="s">
        <v>81</v>
      </c>
      <c r="O9" s="35" t="s">
        <v>80</v>
      </c>
      <c r="P9" s="35" t="s">
        <v>81</v>
      </c>
      <c r="Q9" s="35" t="s">
        <v>80</v>
      </c>
      <c r="R9" s="35" t="s">
        <v>81</v>
      </c>
      <c r="S9" s="35" t="s">
        <v>80</v>
      </c>
      <c r="T9" s="35" t="s">
        <v>81</v>
      </c>
      <c r="U9" s="35" t="s">
        <v>80</v>
      </c>
      <c r="V9" s="35" t="s">
        <v>80</v>
      </c>
    </row>
    <row r="10" spans="1:22" s="40" customFormat="1" ht="19.5" customHeight="1">
      <c r="A10" s="37">
        <v>1</v>
      </c>
      <c r="B10" s="37">
        <v>2</v>
      </c>
      <c r="C10" s="38">
        <v>3</v>
      </c>
      <c r="D10" s="38">
        <v>4</v>
      </c>
      <c r="E10" s="37">
        <v>5</v>
      </c>
      <c r="F10" s="37">
        <v>6</v>
      </c>
      <c r="G10" s="37">
        <v>7</v>
      </c>
      <c r="H10" s="37">
        <v>8</v>
      </c>
      <c r="I10" s="37">
        <v>9</v>
      </c>
      <c r="J10" s="37">
        <v>10</v>
      </c>
      <c r="K10" s="37">
        <v>11</v>
      </c>
      <c r="L10" s="37">
        <v>12</v>
      </c>
      <c r="M10" s="39">
        <v>13</v>
      </c>
      <c r="N10" s="39">
        <v>14</v>
      </c>
      <c r="O10" s="39">
        <v>15</v>
      </c>
      <c r="P10" s="39">
        <v>16</v>
      </c>
      <c r="Q10" s="39">
        <v>17</v>
      </c>
      <c r="R10" s="39">
        <v>18</v>
      </c>
      <c r="S10" s="39">
        <v>19</v>
      </c>
      <c r="T10" s="39">
        <v>20</v>
      </c>
      <c r="U10" s="39">
        <v>21</v>
      </c>
      <c r="V10" s="39">
        <v>22</v>
      </c>
    </row>
    <row r="11" spans="1:22" s="47" customFormat="1" ht="73.5" customHeight="1">
      <c r="A11" s="41"/>
      <c r="B11" s="42" t="s">
        <v>101</v>
      </c>
      <c r="C11" s="43">
        <v>126</v>
      </c>
      <c r="D11" s="43">
        <v>101</v>
      </c>
      <c r="E11" s="44">
        <v>5</v>
      </c>
      <c r="F11" s="45">
        <v>3</v>
      </c>
      <c r="G11" s="45">
        <v>14</v>
      </c>
      <c r="H11" s="45">
        <v>12</v>
      </c>
      <c r="I11" s="45">
        <v>7</v>
      </c>
      <c r="J11" s="45">
        <v>7</v>
      </c>
      <c r="K11" s="45">
        <v>7</v>
      </c>
      <c r="L11" s="45">
        <v>6</v>
      </c>
      <c r="M11" s="46">
        <v>3</v>
      </c>
      <c r="N11" s="46">
        <v>3</v>
      </c>
      <c r="O11" s="46">
        <v>1</v>
      </c>
      <c r="P11" s="46">
        <v>1</v>
      </c>
      <c r="Q11" s="46">
        <v>1</v>
      </c>
      <c r="R11" s="46">
        <v>1</v>
      </c>
      <c r="S11" s="46">
        <v>0</v>
      </c>
      <c r="T11" s="46">
        <v>0</v>
      </c>
      <c r="U11" s="46">
        <v>1</v>
      </c>
      <c r="V11" s="46">
        <v>1</v>
      </c>
    </row>
    <row r="12" spans="1:22" s="47" customFormat="1" ht="73.5" customHeight="1">
      <c r="A12" s="84"/>
      <c r="B12" s="85"/>
      <c r="C12" s="87"/>
      <c r="D12" s="87"/>
      <c r="E12" s="86"/>
      <c r="F12" s="87"/>
      <c r="G12" s="87"/>
      <c r="H12" s="87"/>
      <c r="I12" s="87"/>
      <c r="J12" s="87"/>
      <c r="K12" s="87"/>
      <c r="L12" s="87"/>
      <c r="M12" s="88"/>
      <c r="N12" s="88"/>
      <c r="O12" s="88"/>
      <c r="P12" s="88"/>
      <c r="Q12" s="394" t="s">
        <v>140</v>
      </c>
      <c r="R12" s="394"/>
      <c r="S12" s="394"/>
      <c r="T12" s="394"/>
      <c r="U12" s="394"/>
      <c r="V12" s="88"/>
    </row>
    <row r="13" spans="9:21" ht="21" customHeight="1">
      <c r="I13" s="392"/>
      <c r="J13" s="392"/>
      <c r="K13" s="392"/>
      <c r="Q13" s="393" t="s">
        <v>113</v>
      </c>
      <c r="R13" s="393"/>
      <c r="S13" s="393"/>
      <c r="T13" s="393"/>
      <c r="U13" s="393"/>
    </row>
    <row r="14" spans="17:21" ht="18.75" customHeight="1">
      <c r="Q14" s="391" t="s">
        <v>101</v>
      </c>
      <c r="R14" s="391"/>
      <c r="S14" s="391"/>
      <c r="T14" s="391"/>
      <c r="U14" s="391"/>
    </row>
    <row r="15" spans="17:21" ht="21" customHeight="1">
      <c r="Q15" s="390"/>
      <c r="R15" s="390"/>
      <c r="S15" s="390"/>
      <c r="T15" s="390"/>
      <c r="U15" s="390"/>
    </row>
    <row r="16" ht="20.25" customHeight="1"/>
    <row r="17" ht="12.75">
      <c r="R17" s="51"/>
    </row>
    <row r="28" ht="12.75">
      <c r="C28" s="24" t="b">
        <f>'Part-V-A'!C11=10</f>
        <v>0</v>
      </c>
    </row>
  </sheetData>
  <sheetProtection/>
  <mergeCells count="22">
    <mergeCell ref="A2:V2"/>
    <mergeCell ref="A4:V4"/>
    <mergeCell ref="M7:V7"/>
    <mergeCell ref="A7:A9"/>
    <mergeCell ref="B7:B9"/>
    <mergeCell ref="S8:T8"/>
    <mergeCell ref="Q15:U15"/>
    <mergeCell ref="Q14:U14"/>
    <mergeCell ref="I13:K13"/>
    <mergeCell ref="Q13:U13"/>
    <mergeCell ref="C8:D8"/>
    <mergeCell ref="Q12:U12"/>
    <mergeCell ref="O8:P8"/>
    <mergeCell ref="E8:F8"/>
    <mergeCell ref="G8:H8"/>
    <mergeCell ref="M8:N8"/>
    <mergeCell ref="Q8:R8"/>
    <mergeCell ref="K8:L8"/>
    <mergeCell ref="I8:J8"/>
    <mergeCell ref="U8:V8"/>
    <mergeCell ref="C7:D7"/>
    <mergeCell ref="E7:L7"/>
  </mergeCells>
  <printOptions horizontalCentered="1"/>
  <pageMargins left="0.5" right="0.5" top="0.5" bottom="0.5" header="0.5" footer="0.5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0"/>
  <sheetViews>
    <sheetView view="pageBreakPreview" zoomScale="70" zoomScaleNormal="70" zoomScaleSheetLayoutView="70" zoomScalePageLayoutView="0" workbookViewId="0" topLeftCell="A4">
      <selection activeCell="V6" sqref="V6"/>
    </sheetView>
  </sheetViews>
  <sheetFormatPr defaultColWidth="9.140625" defaultRowHeight="15"/>
  <cols>
    <col min="1" max="1" width="3.7109375" style="52" customWidth="1"/>
    <col min="2" max="2" width="11.28125" style="52" customWidth="1"/>
    <col min="3" max="4" width="7.421875" style="53" customWidth="1"/>
    <col min="5" max="26" width="6.7109375" style="53" customWidth="1"/>
    <col min="27" max="16384" width="9.140625" style="52" customWidth="1"/>
  </cols>
  <sheetData>
    <row r="1" spans="11:26" ht="12" customHeight="1">
      <c r="K1" s="401"/>
      <c r="L1" s="401"/>
      <c r="M1" s="54"/>
      <c r="N1" s="54"/>
      <c r="O1" s="54"/>
      <c r="P1" s="54"/>
      <c r="Q1" s="54"/>
      <c r="R1" s="54"/>
      <c r="S1" s="54"/>
      <c r="T1" s="54"/>
      <c r="U1" s="54"/>
      <c r="V1" s="54"/>
      <c r="X1" s="55"/>
      <c r="Y1" s="52"/>
      <c r="Z1" s="56" t="s">
        <v>85</v>
      </c>
    </row>
    <row r="2" spans="1:26" s="24" customFormat="1" ht="18.75" customHeight="1">
      <c r="A2" s="395" t="s">
        <v>114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</row>
    <row r="3" spans="1:26" s="24" customFormat="1" ht="6.75" customHeight="1">
      <c r="A3" s="26"/>
      <c r="B3" s="2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8"/>
      <c r="X3" s="58"/>
      <c r="Y3" s="58"/>
      <c r="Z3" s="58"/>
    </row>
    <row r="4" spans="1:26" s="24" customFormat="1" ht="21" customHeight="1">
      <c r="A4" s="396" t="s">
        <v>146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396"/>
      <c r="U4" s="396"/>
      <c r="V4" s="396"/>
      <c r="W4" s="396"/>
      <c r="X4" s="396"/>
      <c r="Y4" s="396"/>
      <c r="Z4" s="396"/>
    </row>
    <row r="5" spans="1:26" ht="18" customHeight="1">
      <c r="A5" s="27" t="s">
        <v>31</v>
      </c>
      <c r="B5" s="59"/>
      <c r="C5" s="60"/>
      <c r="D5" s="60"/>
      <c r="E5" s="60"/>
      <c r="F5" s="60"/>
      <c r="G5" s="60"/>
      <c r="H5" s="60"/>
      <c r="I5" s="60"/>
      <c r="X5" s="404"/>
      <c r="Y5" s="404"/>
      <c r="Z5" s="404"/>
    </row>
    <row r="6" spans="1:26" ht="18" customHeight="1">
      <c r="A6" s="62"/>
      <c r="B6" s="62"/>
      <c r="C6" s="60"/>
      <c r="D6" s="60"/>
      <c r="E6" s="60"/>
      <c r="F6" s="60"/>
      <c r="G6" s="60"/>
      <c r="H6" s="60"/>
      <c r="I6" s="60"/>
      <c r="X6" s="61"/>
      <c r="Y6" s="61"/>
      <c r="Z6" s="61"/>
    </row>
    <row r="7" spans="1:26" s="36" customFormat="1" ht="30.75" customHeight="1">
      <c r="A7" s="408" t="s">
        <v>70</v>
      </c>
      <c r="B7" s="411" t="s">
        <v>96</v>
      </c>
      <c r="C7" s="399" t="s">
        <v>71</v>
      </c>
      <c r="D7" s="400"/>
      <c r="E7" s="405" t="s">
        <v>72</v>
      </c>
      <c r="F7" s="405"/>
      <c r="G7" s="405"/>
      <c r="H7" s="405"/>
      <c r="I7" s="405"/>
      <c r="J7" s="405"/>
      <c r="K7" s="405"/>
      <c r="L7" s="405"/>
      <c r="M7" s="414" t="s">
        <v>86</v>
      </c>
      <c r="N7" s="415"/>
      <c r="O7" s="415"/>
      <c r="P7" s="415"/>
      <c r="Q7" s="415"/>
      <c r="R7" s="415"/>
      <c r="S7" s="415"/>
      <c r="T7" s="415"/>
      <c r="U7" s="415"/>
      <c r="V7" s="415"/>
      <c r="W7" s="403" t="s">
        <v>73</v>
      </c>
      <c r="X7" s="403"/>
      <c r="Y7" s="403" t="s">
        <v>74</v>
      </c>
      <c r="Z7" s="403"/>
    </row>
    <row r="8" spans="1:26" s="36" customFormat="1" ht="47.25" customHeight="1">
      <c r="A8" s="409"/>
      <c r="B8" s="412"/>
      <c r="C8" s="406" t="s">
        <v>75</v>
      </c>
      <c r="D8" s="407"/>
      <c r="E8" s="402" t="s">
        <v>76</v>
      </c>
      <c r="F8" s="402"/>
      <c r="G8" s="402" t="s">
        <v>77</v>
      </c>
      <c r="H8" s="402"/>
      <c r="I8" s="402" t="s">
        <v>78</v>
      </c>
      <c r="J8" s="402"/>
      <c r="K8" s="402" t="s">
        <v>79</v>
      </c>
      <c r="L8" s="402"/>
      <c r="M8" s="397" t="s">
        <v>87</v>
      </c>
      <c r="N8" s="397"/>
      <c r="O8" s="397" t="s">
        <v>88</v>
      </c>
      <c r="P8" s="397"/>
      <c r="Q8" s="397" t="s">
        <v>89</v>
      </c>
      <c r="R8" s="397"/>
      <c r="S8" s="397" t="s">
        <v>90</v>
      </c>
      <c r="T8" s="397"/>
      <c r="U8" s="397" t="s">
        <v>91</v>
      </c>
      <c r="V8" s="398"/>
      <c r="W8" s="403"/>
      <c r="X8" s="403"/>
      <c r="Y8" s="403"/>
      <c r="Z8" s="403"/>
    </row>
    <row r="9" spans="1:26" s="36" customFormat="1" ht="60.75" customHeight="1">
      <c r="A9" s="410"/>
      <c r="B9" s="413"/>
      <c r="C9" s="63" t="s">
        <v>82</v>
      </c>
      <c r="D9" s="63" t="s">
        <v>83</v>
      </c>
      <c r="E9" s="64" t="s">
        <v>82</v>
      </c>
      <c r="F9" s="64" t="s">
        <v>83</v>
      </c>
      <c r="G9" s="64" t="s">
        <v>82</v>
      </c>
      <c r="H9" s="64" t="s">
        <v>83</v>
      </c>
      <c r="I9" s="64" t="s">
        <v>82</v>
      </c>
      <c r="J9" s="64" t="s">
        <v>83</v>
      </c>
      <c r="K9" s="64" t="s">
        <v>82</v>
      </c>
      <c r="L9" s="64" t="s">
        <v>83</v>
      </c>
      <c r="M9" s="35" t="s">
        <v>82</v>
      </c>
      <c r="N9" s="35" t="s">
        <v>83</v>
      </c>
      <c r="O9" s="35" t="s">
        <v>82</v>
      </c>
      <c r="P9" s="35" t="s">
        <v>83</v>
      </c>
      <c r="Q9" s="35" t="s">
        <v>82</v>
      </c>
      <c r="R9" s="35" t="s">
        <v>83</v>
      </c>
      <c r="S9" s="35" t="s">
        <v>82</v>
      </c>
      <c r="T9" s="35" t="s">
        <v>83</v>
      </c>
      <c r="U9" s="35" t="s">
        <v>82</v>
      </c>
      <c r="V9" s="35" t="s">
        <v>83</v>
      </c>
      <c r="W9" s="34" t="s">
        <v>82</v>
      </c>
      <c r="X9" s="34" t="s">
        <v>83</v>
      </c>
      <c r="Y9" s="34" t="s">
        <v>82</v>
      </c>
      <c r="Z9" s="34" t="s">
        <v>83</v>
      </c>
    </row>
    <row r="10" spans="1:26" s="66" customFormat="1" ht="19.5" customHeight="1">
      <c r="A10" s="37">
        <v>1</v>
      </c>
      <c r="B10" s="37">
        <v>2</v>
      </c>
      <c r="C10" s="37">
        <v>3</v>
      </c>
      <c r="D10" s="37">
        <v>4</v>
      </c>
      <c r="E10" s="65">
        <v>5</v>
      </c>
      <c r="F10" s="65">
        <v>6</v>
      </c>
      <c r="G10" s="65">
        <v>7</v>
      </c>
      <c r="H10" s="65">
        <v>8</v>
      </c>
      <c r="I10" s="65">
        <v>9</v>
      </c>
      <c r="J10" s="65">
        <v>10</v>
      </c>
      <c r="K10" s="65">
        <v>11</v>
      </c>
      <c r="L10" s="65">
        <v>12</v>
      </c>
      <c r="M10" s="65">
        <v>13</v>
      </c>
      <c r="N10" s="65">
        <v>14</v>
      </c>
      <c r="O10" s="65">
        <v>15</v>
      </c>
      <c r="P10" s="65">
        <v>16</v>
      </c>
      <c r="Q10" s="65">
        <v>17</v>
      </c>
      <c r="R10" s="65">
        <v>18</v>
      </c>
      <c r="S10" s="65">
        <v>19</v>
      </c>
      <c r="T10" s="65">
        <v>20</v>
      </c>
      <c r="U10" s="65">
        <v>21</v>
      </c>
      <c r="V10" s="65">
        <v>22</v>
      </c>
      <c r="W10" s="65">
        <v>23</v>
      </c>
      <c r="X10" s="65">
        <v>24</v>
      </c>
      <c r="Y10" s="65">
        <v>25</v>
      </c>
      <c r="Z10" s="65">
        <v>26</v>
      </c>
    </row>
    <row r="11" spans="1:26" s="71" customFormat="1" ht="82.5" customHeight="1">
      <c r="A11" s="67"/>
      <c r="B11" s="89" t="s">
        <v>101</v>
      </c>
      <c r="C11" s="68">
        <v>2</v>
      </c>
      <c r="D11" s="68">
        <v>99</v>
      </c>
      <c r="E11" s="69">
        <v>0</v>
      </c>
      <c r="F11" s="69">
        <v>3</v>
      </c>
      <c r="G11" s="69">
        <v>0</v>
      </c>
      <c r="H11" s="69">
        <v>12</v>
      </c>
      <c r="I11" s="69">
        <v>0</v>
      </c>
      <c r="J11" s="69">
        <v>7</v>
      </c>
      <c r="K11" s="69">
        <v>0</v>
      </c>
      <c r="L11" s="69">
        <v>6</v>
      </c>
      <c r="M11" s="70">
        <v>5</v>
      </c>
      <c r="N11" s="70">
        <v>5</v>
      </c>
      <c r="O11" s="70">
        <v>0</v>
      </c>
      <c r="P11" s="70">
        <v>1</v>
      </c>
      <c r="Q11" s="70">
        <v>0</v>
      </c>
      <c r="R11" s="70">
        <v>1</v>
      </c>
      <c r="S11" s="70">
        <v>0</v>
      </c>
      <c r="T11" s="70">
        <v>1</v>
      </c>
      <c r="U11" s="70">
        <v>0</v>
      </c>
      <c r="V11" s="70">
        <v>1</v>
      </c>
      <c r="W11" s="70">
        <v>578</v>
      </c>
      <c r="X11" s="70">
        <v>718</v>
      </c>
      <c r="Y11" s="70">
        <v>17</v>
      </c>
      <c r="Z11" s="70">
        <v>17</v>
      </c>
    </row>
    <row r="12" spans="12:24" ht="15"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</row>
    <row r="13" spans="12:24" ht="15"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</row>
    <row r="14" spans="12:24" ht="15"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</row>
    <row r="15" spans="12:24" ht="15"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</row>
    <row r="16" spans="22:24" ht="15">
      <c r="V16" s="83"/>
      <c r="X16" s="74"/>
    </row>
    <row r="17" spans="13:22" ht="24.75" customHeight="1">
      <c r="M17" s="75"/>
      <c r="N17" s="75"/>
      <c r="O17" s="75"/>
      <c r="P17" s="75"/>
      <c r="Q17" s="75"/>
      <c r="R17" s="75"/>
      <c r="S17" s="75"/>
      <c r="T17" s="75"/>
      <c r="V17" s="48" t="s">
        <v>140</v>
      </c>
    </row>
    <row r="18" ht="16.5">
      <c r="V18" s="49" t="s">
        <v>113</v>
      </c>
    </row>
    <row r="19" spans="21:22" ht="21" customHeight="1">
      <c r="U19" s="49"/>
      <c r="V19" s="49" t="s">
        <v>101</v>
      </c>
    </row>
    <row r="20" ht="24.75" customHeight="1">
      <c r="V20" s="50"/>
    </row>
    <row r="21" ht="20.25" customHeight="1"/>
  </sheetData>
  <sheetProtection/>
  <mergeCells count="21">
    <mergeCell ref="Y7:Z8"/>
    <mergeCell ref="M8:N8"/>
    <mergeCell ref="E8:F8"/>
    <mergeCell ref="G8:H8"/>
    <mergeCell ref="M7:V7"/>
    <mergeCell ref="O8:P8"/>
    <mergeCell ref="C8:D8"/>
    <mergeCell ref="Q8:R8"/>
    <mergeCell ref="A7:A9"/>
    <mergeCell ref="B7:B9"/>
    <mergeCell ref="S8:T8"/>
    <mergeCell ref="U8:V8"/>
    <mergeCell ref="C7:D7"/>
    <mergeCell ref="K1:L1"/>
    <mergeCell ref="K8:L8"/>
    <mergeCell ref="A2:Z2"/>
    <mergeCell ref="W7:X8"/>
    <mergeCell ref="A4:Z4"/>
    <mergeCell ref="X5:Z5"/>
    <mergeCell ref="E7:L7"/>
    <mergeCell ref="I8:J8"/>
  </mergeCells>
  <conditionalFormatting sqref="V16">
    <cfRule type="cellIs" priority="1" dxfId="5" operator="lessThan" stopIfTrue="1">
      <formula>0</formula>
    </cfRule>
  </conditionalFormatting>
  <printOptions horizontalCentered="1"/>
  <pageMargins left="0.5" right="0.25" top="0.75" bottom="0.75" header="0.5" footer="0.5"/>
  <pageSetup horizontalDpi="300" verticalDpi="3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20"/>
  <sheetViews>
    <sheetView tabSelected="1" view="pageBreakPreview" zoomScale="60" zoomScalePageLayoutView="0" workbookViewId="0" topLeftCell="A1">
      <selection activeCell="H3" sqref="H3:H4"/>
    </sheetView>
  </sheetViews>
  <sheetFormatPr defaultColWidth="9.140625" defaultRowHeight="15"/>
  <cols>
    <col min="1" max="1" width="4.28125" style="315" customWidth="1"/>
    <col min="2" max="2" width="17.140625" style="315" customWidth="1"/>
    <col min="3" max="3" width="11.421875" style="315" customWidth="1"/>
    <col min="4" max="4" width="10.28125" style="315" customWidth="1"/>
    <col min="5" max="5" width="18.28125" style="315" customWidth="1"/>
    <col min="6" max="6" width="14.00390625" style="315" customWidth="1"/>
    <col min="7" max="7" width="12.57421875" style="315" customWidth="1"/>
    <col min="8" max="8" width="20.421875" style="315" bestFit="1" customWidth="1"/>
    <col min="9" max="11" width="13.8515625" style="315" customWidth="1"/>
    <col min="12" max="12" width="9.8515625" style="219" customWidth="1"/>
    <col min="13" max="13" width="11.421875" style="217" customWidth="1"/>
    <col min="14" max="14" width="10.57421875" style="217" customWidth="1"/>
    <col min="15" max="15" width="12.57421875" style="218" customWidth="1"/>
    <col min="16" max="16" width="9.140625" style="219" customWidth="1"/>
    <col min="17" max="17" width="20.57421875" style="219" customWidth="1"/>
    <col min="18" max="20" width="9.140625" style="219" customWidth="1"/>
    <col min="21" max="21" width="12.7109375" style="219" bestFit="1" customWidth="1"/>
    <col min="22" max="43" width="9.140625" style="219" customWidth="1"/>
    <col min="44" max="16384" width="9.140625" style="315" customWidth="1"/>
  </cols>
  <sheetData>
    <row r="1" spans="1:12" ht="27.75" customHeight="1">
      <c r="A1" s="416" t="s">
        <v>123</v>
      </c>
      <c r="B1" s="416"/>
      <c r="C1" s="416"/>
      <c r="D1" s="416"/>
      <c r="E1" s="416"/>
      <c r="F1" s="416"/>
      <c r="G1" s="416"/>
      <c r="H1" s="416"/>
      <c r="I1" s="215"/>
      <c r="J1" s="215"/>
      <c r="K1" s="215"/>
      <c r="L1" s="216"/>
    </row>
    <row r="2" spans="5:12" ht="15.75">
      <c r="E2" s="417" t="s">
        <v>147</v>
      </c>
      <c r="F2" s="418"/>
      <c r="G2" s="418"/>
      <c r="H2" s="418"/>
      <c r="I2" s="220"/>
      <c r="J2" s="220"/>
      <c r="K2" s="220"/>
      <c r="L2" s="220"/>
    </row>
    <row r="3" spans="1:12" ht="63" customHeight="1">
      <c r="A3" s="423" t="s">
        <v>0</v>
      </c>
      <c r="B3" s="423" t="s">
        <v>116</v>
      </c>
      <c r="C3" s="419" t="s">
        <v>117</v>
      </c>
      <c r="D3" s="419"/>
      <c r="E3" s="419" t="s">
        <v>118</v>
      </c>
      <c r="F3" s="419" t="s">
        <v>119</v>
      </c>
      <c r="G3" s="419"/>
      <c r="H3" s="419" t="s">
        <v>120</v>
      </c>
      <c r="I3" s="111"/>
      <c r="J3" s="111"/>
      <c r="K3" s="111"/>
      <c r="L3" s="111"/>
    </row>
    <row r="4" spans="1:15" ht="79.5" customHeight="1">
      <c r="A4" s="423"/>
      <c r="B4" s="423"/>
      <c r="C4" s="112" t="s">
        <v>121</v>
      </c>
      <c r="D4" s="112" t="s">
        <v>122</v>
      </c>
      <c r="E4" s="419"/>
      <c r="F4" s="112" t="s">
        <v>121</v>
      </c>
      <c r="G4" s="112" t="s">
        <v>122</v>
      </c>
      <c r="H4" s="419"/>
      <c r="I4" s="111"/>
      <c r="J4" s="111"/>
      <c r="K4" s="111"/>
      <c r="L4" s="111"/>
      <c r="O4" s="221">
        <v>0</v>
      </c>
    </row>
    <row r="5" spans="1:43" s="225" customFormat="1" ht="15">
      <c r="A5" s="222">
        <v>1</v>
      </c>
      <c r="B5" s="222">
        <v>2</v>
      </c>
      <c r="C5" s="222">
        <v>5</v>
      </c>
      <c r="D5" s="222">
        <v>6</v>
      </c>
      <c r="E5" s="222">
        <v>7</v>
      </c>
      <c r="F5" s="222">
        <v>8</v>
      </c>
      <c r="G5" s="222">
        <v>9</v>
      </c>
      <c r="H5" s="222">
        <v>10</v>
      </c>
      <c r="I5" s="223"/>
      <c r="J5" s="223"/>
      <c r="K5" s="223"/>
      <c r="L5" s="223"/>
      <c r="M5" s="224"/>
      <c r="N5" s="225" t="s">
        <v>130</v>
      </c>
      <c r="O5" s="226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</row>
    <row r="6" spans="1:43" s="310" customFormat="1" ht="24.75" customHeight="1">
      <c r="A6" s="301">
        <v>3</v>
      </c>
      <c r="B6" s="302" t="s">
        <v>22</v>
      </c>
      <c r="C6" s="317">
        <v>48629</v>
      </c>
      <c r="D6" s="317">
        <v>0</v>
      </c>
      <c r="E6" s="317">
        <v>957.1</v>
      </c>
      <c r="F6" s="317">
        <v>45291</v>
      </c>
      <c r="G6" s="317">
        <v>250</v>
      </c>
      <c r="H6" s="317">
        <v>99.05</v>
      </c>
      <c r="I6" s="303"/>
      <c r="J6" s="303"/>
      <c r="K6" s="303"/>
      <c r="L6" s="304"/>
      <c r="M6" s="305">
        <f aca="true" t="shared" si="0" ref="M6:M14">E6+H6</f>
        <v>1056.15</v>
      </c>
      <c r="N6" s="306">
        <f>'Part-II'!L10</f>
        <v>1056.1499999999999</v>
      </c>
      <c r="O6" s="306">
        <f aca="true" t="shared" si="1" ref="O6:O14">M6-N6</f>
        <v>0</v>
      </c>
      <c r="P6" s="307"/>
      <c r="Q6" s="307"/>
      <c r="R6" s="307">
        <v>262.21</v>
      </c>
      <c r="S6" s="307">
        <f>E6+R6</f>
        <v>1219.31</v>
      </c>
      <c r="T6" s="308">
        <f>H6+R6</f>
        <v>361.26</v>
      </c>
      <c r="U6" s="309">
        <v>1148.62</v>
      </c>
      <c r="V6" s="307"/>
      <c r="W6" s="307">
        <v>1103.33962</v>
      </c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</row>
    <row r="7" spans="1:43" s="218" customFormat="1" ht="24.75" customHeight="1">
      <c r="A7" s="254">
        <v>8</v>
      </c>
      <c r="B7" s="255" t="s">
        <v>23</v>
      </c>
      <c r="C7" s="256">
        <v>11379</v>
      </c>
      <c r="D7" s="256">
        <v>8</v>
      </c>
      <c r="E7" s="264">
        <v>46.13</v>
      </c>
      <c r="F7" s="256">
        <v>32627</v>
      </c>
      <c r="G7" s="256">
        <v>1377</v>
      </c>
      <c r="H7" s="256">
        <v>242.58999999999995</v>
      </c>
      <c r="I7" s="258"/>
      <c r="J7" s="258"/>
      <c r="K7" s="258"/>
      <c r="L7" s="113"/>
      <c r="M7" s="229">
        <f t="shared" si="0"/>
        <v>288.71999999999997</v>
      </c>
      <c r="N7" s="230">
        <f>'Part-II'!L11</f>
        <v>288.71999999999997</v>
      </c>
      <c r="O7" s="230">
        <f t="shared" si="1"/>
        <v>0</v>
      </c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</row>
    <row r="8" spans="1:43" s="218" customFormat="1" ht="24.75" customHeight="1">
      <c r="A8" s="254">
        <v>9</v>
      </c>
      <c r="B8" s="255" t="s">
        <v>24</v>
      </c>
      <c r="C8" s="256">
        <v>3374</v>
      </c>
      <c r="D8" s="256">
        <v>103</v>
      </c>
      <c r="E8" s="264">
        <v>38.26000000000001</v>
      </c>
      <c r="F8" s="256">
        <v>24424</v>
      </c>
      <c r="G8" s="256">
        <v>1444</v>
      </c>
      <c r="H8" s="256">
        <v>166.69994000000003</v>
      </c>
      <c r="I8" s="228"/>
      <c r="J8" s="228"/>
      <c r="K8" s="228"/>
      <c r="L8" s="113"/>
      <c r="M8" s="229">
        <f t="shared" si="0"/>
        <v>204.95994000000005</v>
      </c>
      <c r="N8" s="230">
        <f>'Part-II'!L12</f>
        <v>204.95994000000002</v>
      </c>
      <c r="O8" s="230">
        <f t="shared" si="1"/>
        <v>0</v>
      </c>
      <c r="P8" s="257"/>
      <c r="Q8" s="257"/>
      <c r="R8" s="257"/>
      <c r="S8" s="258">
        <v>341.33</v>
      </c>
      <c r="T8" s="258">
        <f>H6</f>
        <v>99.05</v>
      </c>
      <c r="U8" s="258">
        <f>S8+T8</f>
        <v>440.38</v>
      </c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257"/>
      <c r="AP8" s="257"/>
      <c r="AQ8" s="257"/>
    </row>
    <row r="9" spans="1:43" s="218" customFormat="1" ht="24.75" customHeight="1">
      <c r="A9" s="254">
        <v>10</v>
      </c>
      <c r="B9" s="255" t="s">
        <v>25</v>
      </c>
      <c r="C9" s="256">
        <v>30456</v>
      </c>
      <c r="D9" s="256">
        <v>0</v>
      </c>
      <c r="E9" s="264">
        <v>246.71046524999997</v>
      </c>
      <c r="F9" s="256">
        <v>30156</v>
      </c>
      <c r="G9" s="256">
        <v>0</v>
      </c>
      <c r="H9" s="264">
        <v>244.25563475</v>
      </c>
      <c r="I9" s="311"/>
      <c r="J9" s="311"/>
      <c r="K9" s="311"/>
      <c r="L9" s="113"/>
      <c r="M9" s="229">
        <f>E9+H9</f>
        <v>490.9661</v>
      </c>
      <c r="N9" s="230">
        <f>'Part-II'!L13</f>
        <v>490.9661</v>
      </c>
      <c r="O9" s="230">
        <f t="shared" si="1"/>
        <v>0</v>
      </c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</row>
    <row r="10" spans="1:44" s="231" customFormat="1" ht="24.75" customHeight="1">
      <c r="A10" s="254">
        <v>11</v>
      </c>
      <c r="B10" s="255" t="s">
        <v>26</v>
      </c>
      <c r="C10" s="256">
        <v>3831</v>
      </c>
      <c r="D10" s="256">
        <v>0</v>
      </c>
      <c r="E10" s="264">
        <v>142.41825</v>
      </c>
      <c r="F10" s="256">
        <v>29038</v>
      </c>
      <c r="G10" s="256">
        <v>0</v>
      </c>
      <c r="H10" s="264">
        <v>114.65356999999999</v>
      </c>
      <c r="I10" s="258"/>
      <c r="J10" s="258"/>
      <c r="K10" s="258"/>
      <c r="L10" s="113"/>
      <c r="M10" s="229">
        <f t="shared" si="0"/>
        <v>257.07182</v>
      </c>
      <c r="N10" s="230">
        <f>'Part-II'!L14</f>
        <v>257.07182</v>
      </c>
      <c r="O10" s="230">
        <f t="shared" si="1"/>
        <v>0</v>
      </c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  <c r="AN10" s="257"/>
      <c r="AO10" s="257"/>
      <c r="AP10" s="257"/>
      <c r="AQ10" s="257"/>
      <c r="AR10" s="312"/>
    </row>
    <row r="11" spans="1:43" s="218" customFormat="1" ht="24.75" customHeight="1">
      <c r="A11" s="254">
        <v>12</v>
      </c>
      <c r="B11" s="255" t="s">
        <v>27</v>
      </c>
      <c r="C11" s="256">
        <v>4533</v>
      </c>
      <c r="D11" s="256">
        <v>0</v>
      </c>
      <c r="E11" s="264">
        <v>97.19387</v>
      </c>
      <c r="F11" s="256">
        <v>51097</v>
      </c>
      <c r="G11" s="256">
        <v>0</v>
      </c>
      <c r="H11" s="256">
        <v>146.20556</v>
      </c>
      <c r="I11" s="228"/>
      <c r="J11" s="228"/>
      <c r="K11" s="228"/>
      <c r="L11" s="113"/>
      <c r="M11" s="229">
        <f t="shared" si="0"/>
        <v>243.39943</v>
      </c>
      <c r="N11" s="230">
        <f>'Part-II'!L15</f>
        <v>243.39943</v>
      </c>
      <c r="O11" s="230">
        <f t="shared" si="1"/>
        <v>0</v>
      </c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</row>
    <row r="12" spans="1:43" s="218" customFormat="1" ht="24.75" customHeight="1">
      <c r="A12" s="254">
        <v>13</v>
      </c>
      <c r="B12" s="255" t="s">
        <v>28</v>
      </c>
      <c r="C12" s="256">
        <v>18898</v>
      </c>
      <c r="D12" s="256">
        <v>273</v>
      </c>
      <c r="E12" s="264">
        <v>57.23216</v>
      </c>
      <c r="F12" s="256">
        <v>47450</v>
      </c>
      <c r="G12" s="256">
        <v>616</v>
      </c>
      <c r="H12" s="256">
        <v>72.64</v>
      </c>
      <c r="I12" s="258"/>
      <c r="J12" s="258"/>
      <c r="K12" s="258"/>
      <c r="L12" s="113"/>
      <c r="M12" s="229">
        <f t="shared" si="0"/>
        <v>129.87216</v>
      </c>
      <c r="N12" s="230">
        <f>'Part-II'!L16</f>
        <v>129.87216</v>
      </c>
      <c r="O12" s="230">
        <f t="shared" si="1"/>
        <v>0</v>
      </c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  <c r="AN12" s="257"/>
      <c r="AO12" s="257"/>
      <c r="AP12" s="257"/>
      <c r="AQ12" s="257"/>
    </row>
    <row r="13" spans="1:43" s="218" customFormat="1" ht="24.75" customHeight="1">
      <c r="A13" s="254"/>
      <c r="B13" s="255" t="s">
        <v>132</v>
      </c>
      <c r="C13" s="256">
        <v>150</v>
      </c>
      <c r="D13" s="256">
        <v>0</v>
      </c>
      <c r="E13" s="264">
        <v>1.69338</v>
      </c>
      <c r="F13" s="256">
        <v>738</v>
      </c>
      <c r="G13" s="256">
        <v>0</v>
      </c>
      <c r="H13" s="256">
        <f>7.99+9.55</f>
        <v>17.54</v>
      </c>
      <c r="I13" s="258"/>
      <c r="J13" s="258"/>
      <c r="K13" s="258"/>
      <c r="L13" s="113"/>
      <c r="M13" s="229">
        <f t="shared" si="0"/>
        <v>19.23338</v>
      </c>
      <c r="N13" s="230">
        <f>'Part-II'!L19</f>
        <v>19.23</v>
      </c>
      <c r="O13" s="230">
        <f t="shared" si="1"/>
        <v>0.0033799999999999386</v>
      </c>
      <c r="P13" s="257"/>
      <c r="Q13" s="257"/>
      <c r="R13" s="257"/>
      <c r="S13" s="257"/>
      <c r="T13" s="257"/>
      <c r="U13" s="313">
        <v>169338</v>
      </c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257"/>
      <c r="AP13" s="257"/>
      <c r="AQ13" s="257"/>
    </row>
    <row r="14" spans="1:43" s="232" customFormat="1" ht="24.75" customHeight="1">
      <c r="A14" s="422" t="s">
        <v>5</v>
      </c>
      <c r="B14" s="422"/>
      <c r="C14" s="233">
        <f aca="true" t="shared" si="2" ref="C14:H14">SUM(C6:C13)</f>
        <v>121250</v>
      </c>
      <c r="D14" s="233">
        <f t="shared" si="2"/>
        <v>384</v>
      </c>
      <c r="E14" s="265">
        <f t="shared" si="2"/>
        <v>1586.73812525</v>
      </c>
      <c r="F14" s="233">
        <f t="shared" si="2"/>
        <v>260821</v>
      </c>
      <c r="G14" s="233">
        <f t="shared" si="2"/>
        <v>3687</v>
      </c>
      <c r="H14" s="265">
        <f t="shared" si="2"/>
        <v>1103.6347047499999</v>
      </c>
      <c r="I14" s="113"/>
      <c r="J14" s="113"/>
      <c r="K14" s="113"/>
      <c r="L14" s="113"/>
      <c r="M14" s="229">
        <f t="shared" si="0"/>
        <v>2690.37283</v>
      </c>
      <c r="N14" s="231">
        <f>SUM(N6:N13)</f>
        <v>2690.3694499999997</v>
      </c>
      <c r="O14" s="230">
        <f t="shared" si="1"/>
        <v>0.00338000000010652</v>
      </c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</row>
    <row r="15" ht="15">
      <c r="U15" s="219">
        <f>U13/100000</f>
        <v>1.69338</v>
      </c>
    </row>
    <row r="16" spans="3:11" ht="47.25" customHeight="1">
      <c r="C16" s="234"/>
      <c r="D16" s="234"/>
      <c r="E16" s="234"/>
      <c r="F16" s="234"/>
      <c r="G16" s="234"/>
      <c r="H16" s="234"/>
      <c r="I16" s="234"/>
      <c r="J16" s="253"/>
      <c r="K16" s="234"/>
    </row>
    <row r="17" spans="6:8" ht="19.5" customHeight="1">
      <c r="F17" s="420" t="s">
        <v>140</v>
      </c>
      <c r="G17" s="420"/>
      <c r="H17" s="420"/>
    </row>
    <row r="18" spans="6:13" ht="18" customHeight="1">
      <c r="F18" s="421" t="s">
        <v>113</v>
      </c>
      <c r="G18" s="421"/>
      <c r="H18" s="421"/>
      <c r="M18" s="235"/>
    </row>
    <row r="19" spans="6:10" ht="15">
      <c r="F19" s="421" t="s">
        <v>101</v>
      </c>
      <c r="G19" s="421"/>
      <c r="H19" s="421"/>
      <c r="J19" s="236"/>
    </row>
    <row r="20" spans="6:8" ht="12.75" customHeight="1">
      <c r="F20" s="421"/>
      <c r="G20" s="421"/>
      <c r="H20" s="421"/>
    </row>
  </sheetData>
  <sheetProtection/>
  <mergeCells count="13">
    <mergeCell ref="F18:H18"/>
    <mergeCell ref="F20:H20"/>
    <mergeCell ref="F19:H19"/>
    <mergeCell ref="A14:B14"/>
    <mergeCell ref="A3:A4"/>
    <mergeCell ref="B3:B4"/>
    <mergeCell ref="C3:D3"/>
    <mergeCell ref="A1:H1"/>
    <mergeCell ref="E2:H2"/>
    <mergeCell ref="F3:G3"/>
    <mergeCell ref="H3:H4"/>
    <mergeCell ref="E3:E4"/>
    <mergeCell ref="F17:H17"/>
  </mergeCells>
  <printOptions/>
  <pageMargins left="0.25" right="0.25" top="0.75" bottom="0.75" header="0.3" footer="0.3"/>
  <pageSetup horizontalDpi="300" verticalDpi="300" orientation="portrait" paperSize="9" scale="91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N.B.C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N.R.E.G.S.4</dc:creator>
  <cp:keywords/>
  <dc:description/>
  <cp:lastModifiedBy>Rana</cp:lastModifiedBy>
  <cp:lastPrinted>2015-08-11T11:33:42Z</cp:lastPrinted>
  <dcterms:created xsi:type="dcterms:W3CDTF">2008-06-03T10:00:46Z</dcterms:created>
  <dcterms:modified xsi:type="dcterms:W3CDTF">2016-02-26T07:39:10Z</dcterms:modified>
  <cp:category/>
  <cp:version/>
  <cp:contentType/>
  <cp:contentStatus/>
</cp:coreProperties>
</file>